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0566-Gurjarkrishi Sewa Kendra\"/>
    </mc:Choice>
  </mc:AlternateContent>
  <xr:revisionPtr revIDLastSave="0" documentId="13_ncr:1_{D8A820BD-330F-42E2-8F55-AFB49438E116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working'!$A$1:$G$78</definedName>
    <definedName name="_xlnm._FilterDatabase" localSheetId="5" hidden="1">Reco!$A$3:$AC$77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5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H88" i="1"/>
  <c r="I88" i="1" s="1"/>
  <c r="F88" i="1"/>
  <c r="J88" i="1" s="1"/>
  <c r="K88" i="1" s="1"/>
  <c r="H87" i="1"/>
  <c r="I87" i="1" s="1"/>
  <c r="F87" i="1"/>
  <c r="G87" i="1" s="1"/>
  <c r="H86" i="1"/>
  <c r="I86" i="1" s="1"/>
  <c r="F86" i="1"/>
  <c r="G86" i="1" s="1"/>
  <c r="H85" i="1"/>
  <c r="I85" i="1" s="1"/>
  <c r="F85" i="1"/>
  <c r="J85" i="1" s="1"/>
  <c r="K85" i="1" s="1"/>
  <c r="H84" i="1"/>
  <c r="I84" i="1" s="1"/>
  <c r="F84" i="1"/>
  <c r="J84" i="1" s="1"/>
  <c r="K84" i="1" s="1"/>
  <c r="H83" i="1"/>
  <c r="I83" i="1" s="1"/>
  <c r="F83" i="1"/>
  <c r="G83" i="1" s="1"/>
  <c r="H82" i="1"/>
  <c r="I82" i="1" s="1"/>
  <c r="F82" i="1"/>
  <c r="G82" i="1" s="1"/>
  <c r="H81" i="1"/>
  <c r="I81" i="1" s="1"/>
  <c r="F81" i="1"/>
  <c r="J81" i="1" s="1"/>
  <c r="K81" i="1" s="1"/>
  <c r="H80" i="1"/>
  <c r="I80" i="1" s="1"/>
  <c r="F80" i="1"/>
  <c r="J80" i="1" s="1"/>
  <c r="K80" i="1" s="1"/>
  <c r="H79" i="1"/>
  <c r="I79" i="1" s="1"/>
  <c r="F79" i="1"/>
  <c r="G79" i="1" s="1"/>
  <c r="H78" i="1"/>
  <c r="I78" i="1" s="1"/>
  <c r="F78" i="1"/>
  <c r="G78" i="1" s="1"/>
  <c r="H77" i="1"/>
  <c r="I77" i="1" s="1"/>
  <c r="F77" i="1"/>
  <c r="J77" i="1" s="1"/>
  <c r="K77" i="1" s="1"/>
  <c r="H76" i="1"/>
  <c r="I76" i="1" s="1"/>
  <c r="F76" i="1"/>
  <c r="J76" i="1" s="1"/>
  <c r="K76" i="1" s="1"/>
  <c r="H75" i="1"/>
  <c r="I75" i="1" s="1"/>
  <c r="F75" i="1"/>
  <c r="G75" i="1" s="1"/>
  <c r="H74" i="1"/>
  <c r="I74" i="1" s="1"/>
  <c r="F74" i="1"/>
  <c r="G74" i="1" s="1"/>
  <c r="H73" i="1"/>
  <c r="I73" i="1" s="1"/>
  <c r="F73" i="1"/>
  <c r="J73" i="1" s="1"/>
  <c r="K73" i="1" s="1"/>
  <c r="H72" i="1"/>
  <c r="I72" i="1" s="1"/>
  <c r="F72" i="1"/>
  <c r="J72" i="1" s="1"/>
  <c r="K72" i="1" s="1"/>
  <c r="H71" i="1"/>
  <c r="I71" i="1" s="1"/>
  <c r="F71" i="1"/>
  <c r="G71" i="1" s="1"/>
  <c r="H70" i="1"/>
  <c r="I70" i="1" s="1"/>
  <c r="F70" i="1"/>
  <c r="G70" i="1" s="1"/>
  <c r="H69" i="1"/>
  <c r="I69" i="1" s="1"/>
  <c r="F69" i="1"/>
  <c r="J69" i="1" s="1"/>
  <c r="K69" i="1" s="1"/>
  <c r="J68" i="1"/>
  <c r="K68" i="1" s="1"/>
  <c r="H68" i="1"/>
  <c r="I68" i="1" s="1"/>
  <c r="F68" i="1"/>
  <c r="G68" i="1" s="1"/>
  <c r="H67" i="1"/>
  <c r="I67" i="1" s="1"/>
  <c r="F67" i="1"/>
  <c r="G67" i="1" s="1"/>
  <c r="H66" i="1"/>
  <c r="I66" i="1" s="1"/>
  <c r="F66" i="1"/>
  <c r="G66" i="1" s="1"/>
  <c r="H65" i="1"/>
  <c r="I65" i="1" s="1"/>
  <c r="F65" i="1"/>
  <c r="J65" i="1" s="1"/>
  <c r="K65" i="1" s="1"/>
  <c r="J64" i="1"/>
  <c r="K64" i="1" s="1"/>
  <c r="H64" i="1"/>
  <c r="I64" i="1" s="1"/>
  <c r="F64" i="1"/>
  <c r="G64" i="1" s="1"/>
  <c r="H63" i="1"/>
  <c r="I63" i="1" s="1"/>
  <c r="F63" i="1"/>
  <c r="G63" i="1" s="1"/>
  <c r="H62" i="1"/>
  <c r="I62" i="1" s="1"/>
  <c r="F62" i="1"/>
  <c r="G62" i="1" s="1"/>
  <c r="H61" i="1"/>
  <c r="I61" i="1" s="1"/>
  <c r="F61" i="1"/>
  <c r="J61" i="1" s="1"/>
  <c r="K61" i="1" s="1"/>
  <c r="J60" i="1"/>
  <c r="K60" i="1" s="1"/>
  <c r="H60" i="1"/>
  <c r="I60" i="1" s="1"/>
  <c r="F60" i="1"/>
  <c r="G60" i="1" s="1"/>
  <c r="H59" i="1"/>
  <c r="I59" i="1" s="1"/>
  <c r="F59" i="1"/>
  <c r="G59" i="1" s="1"/>
  <c r="H58" i="1"/>
  <c r="I58" i="1" s="1"/>
  <c r="F58" i="1"/>
  <c r="G58" i="1" s="1"/>
  <c r="H57" i="1"/>
  <c r="I57" i="1" s="1"/>
  <c r="F57" i="1"/>
  <c r="J57" i="1" s="1"/>
  <c r="K57" i="1" s="1"/>
  <c r="J56" i="1"/>
  <c r="K56" i="1" s="1"/>
  <c r="H56" i="1"/>
  <c r="I56" i="1" s="1"/>
  <c r="F56" i="1"/>
  <c r="G56" i="1" s="1"/>
  <c r="H55" i="1"/>
  <c r="I55" i="1" s="1"/>
  <c r="F55" i="1"/>
  <c r="G55" i="1" s="1"/>
  <c r="H54" i="1"/>
  <c r="I54" i="1" s="1"/>
  <c r="F54" i="1"/>
  <c r="G54" i="1" s="1"/>
  <c r="H53" i="1"/>
  <c r="I53" i="1" s="1"/>
  <c r="F53" i="1"/>
  <c r="J53" i="1" s="1"/>
  <c r="K53" i="1" s="1"/>
  <c r="J52" i="1"/>
  <c r="K52" i="1" s="1"/>
  <c r="H52" i="1"/>
  <c r="I52" i="1" s="1"/>
  <c r="F52" i="1"/>
  <c r="G52" i="1" s="1"/>
  <c r="H51" i="1"/>
  <c r="I51" i="1" s="1"/>
  <c r="F51" i="1"/>
  <c r="G51" i="1" s="1"/>
  <c r="H50" i="1"/>
  <c r="I50" i="1" s="1"/>
  <c r="F50" i="1"/>
  <c r="G50" i="1" s="1"/>
  <c r="H49" i="1"/>
  <c r="I49" i="1" s="1"/>
  <c r="F49" i="1"/>
  <c r="J49" i="1" s="1"/>
  <c r="K49" i="1" s="1"/>
  <c r="J48" i="1"/>
  <c r="K48" i="1" s="1"/>
  <c r="H48" i="1"/>
  <c r="I48" i="1" s="1"/>
  <c r="F48" i="1"/>
  <c r="G48" i="1" s="1"/>
  <c r="H47" i="1"/>
  <c r="I47" i="1" s="1"/>
  <c r="F47" i="1"/>
  <c r="G47" i="1" s="1"/>
  <c r="H46" i="1"/>
  <c r="I46" i="1" s="1"/>
  <c r="F46" i="1"/>
  <c r="G46" i="1" s="1"/>
  <c r="H45" i="1"/>
  <c r="I45" i="1" s="1"/>
  <c r="F45" i="1"/>
  <c r="J45" i="1" s="1"/>
  <c r="K45" i="1" s="1"/>
  <c r="J44" i="1"/>
  <c r="K44" i="1" s="1"/>
  <c r="H44" i="1"/>
  <c r="I44" i="1" s="1"/>
  <c r="F44" i="1"/>
  <c r="G44" i="1" s="1"/>
  <c r="H43" i="1"/>
  <c r="I43" i="1" s="1"/>
  <c r="F43" i="1"/>
  <c r="G43" i="1" s="1"/>
  <c r="H42" i="1"/>
  <c r="I42" i="1" s="1"/>
  <c r="F42" i="1"/>
  <c r="G42" i="1" s="1"/>
  <c r="H41" i="1"/>
  <c r="I41" i="1" s="1"/>
  <c r="F41" i="1"/>
  <c r="J41" i="1" s="1"/>
  <c r="K41" i="1" s="1"/>
  <c r="J40" i="1"/>
  <c r="K40" i="1" s="1"/>
  <c r="H40" i="1"/>
  <c r="I40" i="1" s="1"/>
  <c r="F40" i="1"/>
  <c r="G40" i="1" s="1"/>
  <c r="H39" i="1"/>
  <c r="I39" i="1" s="1"/>
  <c r="F39" i="1"/>
  <c r="G39" i="1" s="1"/>
  <c r="H38" i="1"/>
  <c r="I38" i="1" s="1"/>
  <c r="F38" i="1"/>
  <c r="G38" i="1" s="1"/>
  <c r="H37" i="1"/>
  <c r="I37" i="1" s="1"/>
  <c r="F37" i="1"/>
  <c r="J37" i="1" s="1"/>
  <c r="K37" i="1" s="1"/>
  <c r="J36" i="1"/>
  <c r="K36" i="1" s="1"/>
  <c r="H36" i="1"/>
  <c r="I36" i="1" s="1"/>
  <c r="F36" i="1"/>
  <c r="G36" i="1" s="1"/>
  <c r="H35" i="1"/>
  <c r="I35" i="1" s="1"/>
  <c r="F35" i="1"/>
  <c r="G35" i="1" s="1"/>
  <c r="H34" i="1"/>
  <c r="I34" i="1" s="1"/>
  <c r="F34" i="1"/>
  <c r="G34" i="1" s="1"/>
  <c r="H33" i="1"/>
  <c r="I33" i="1" s="1"/>
  <c r="F33" i="1"/>
  <c r="J33" i="1" s="1"/>
  <c r="K33" i="1" s="1"/>
  <c r="J32" i="1"/>
  <c r="K32" i="1" s="1"/>
  <c r="H32" i="1"/>
  <c r="I32" i="1" s="1"/>
  <c r="F32" i="1"/>
  <c r="G32" i="1" s="1"/>
  <c r="H31" i="1"/>
  <c r="I31" i="1" s="1"/>
  <c r="F31" i="1"/>
  <c r="G31" i="1" s="1"/>
  <c r="H30" i="1"/>
  <c r="I30" i="1" s="1"/>
  <c r="F30" i="1"/>
  <c r="G30" i="1" s="1"/>
  <c r="H29" i="1"/>
  <c r="I29" i="1" s="1"/>
  <c r="F29" i="1"/>
  <c r="J29" i="1" s="1"/>
  <c r="K29" i="1" s="1"/>
  <c r="J28" i="1"/>
  <c r="K28" i="1" s="1"/>
  <c r="H28" i="1"/>
  <c r="I28" i="1" s="1"/>
  <c r="F28" i="1"/>
  <c r="G28" i="1" s="1"/>
  <c r="H27" i="1"/>
  <c r="I27" i="1" s="1"/>
  <c r="F27" i="1"/>
  <c r="G27" i="1" s="1"/>
  <c r="H26" i="1"/>
  <c r="I26" i="1" s="1"/>
  <c r="F26" i="1"/>
  <c r="G26" i="1" s="1"/>
  <c r="H25" i="1"/>
  <c r="I25" i="1" s="1"/>
  <c r="F25" i="1"/>
  <c r="J25" i="1" s="1"/>
  <c r="K25" i="1" s="1"/>
  <c r="J24" i="1"/>
  <c r="K24" i="1" s="1"/>
  <c r="H24" i="1"/>
  <c r="I24" i="1" s="1"/>
  <c r="F24" i="1"/>
  <c r="G24" i="1" s="1"/>
  <c r="H23" i="1"/>
  <c r="I23" i="1" s="1"/>
  <c r="F23" i="1"/>
  <c r="G23" i="1" s="1"/>
  <c r="H22" i="1"/>
  <c r="I22" i="1" s="1"/>
  <c r="F22" i="1"/>
  <c r="G22" i="1" s="1"/>
  <c r="H21" i="1"/>
  <c r="I21" i="1" s="1"/>
  <c r="F21" i="1"/>
  <c r="J21" i="1" s="1"/>
  <c r="K21" i="1" s="1"/>
  <c r="J20" i="1"/>
  <c r="K20" i="1" s="1"/>
  <c r="H20" i="1"/>
  <c r="I20" i="1" s="1"/>
  <c r="F20" i="1"/>
  <c r="G20" i="1" s="1"/>
  <c r="H19" i="1"/>
  <c r="I19" i="1" s="1"/>
  <c r="F19" i="1"/>
  <c r="G19" i="1" s="1"/>
  <c r="H18" i="1"/>
  <c r="I18" i="1" s="1"/>
  <c r="F18" i="1"/>
  <c r="G18" i="1" s="1"/>
  <c r="H17" i="1"/>
  <c r="I17" i="1" s="1"/>
  <c r="F17" i="1"/>
  <c r="J17" i="1" s="1"/>
  <c r="K17" i="1" s="1"/>
  <c r="J16" i="1"/>
  <c r="K16" i="1" s="1"/>
  <c r="H16" i="1"/>
  <c r="I16" i="1" s="1"/>
  <c r="F16" i="1"/>
  <c r="G16" i="1" s="1"/>
  <c r="H15" i="1"/>
  <c r="I15" i="1" s="1"/>
  <c r="F15" i="1"/>
  <c r="G15" i="1" s="1"/>
  <c r="H14" i="1"/>
  <c r="I14" i="1" s="1"/>
  <c r="F14" i="1"/>
  <c r="G14" i="1" s="1"/>
  <c r="H13" i="1"/>
  <c r="I13" i="1" s="1"/>
  <c r="F13" i="1"/>
  <c r="J13" i="1" s="1"/>
  <c r="K13" i="1" s="1"/>
  <c r="J12" i="1"/>
  <c r="K12" i="1" s="1"/>
  <c r="H12" i="1"/>
  <c r="I12" i="1" s="1"/>
  <c r="F12" i="1"/>
  <c r="G12" i="1" s="1"/>
  <c r="H11" i="1"/>
  <c r="I11" i="1" s="1"/>
  <c r="F11" i="1"/>
  <c r="G11" i="1" s="1"/>
  <c r="J11" i="1" l="1"/>
  <c r="K11" i="1" s="1"/>
  <c r="J67" i="1"/>
  <c r="K67" i="1" s="1"/>
  <c r="J15" i="1"/>
  <c r="K15" i="1" s="1"/>
  <c r="J19" i="1"/>
  <c r="K19" i="1" s="1"/>
  <c r="J23" i="1"/>
  <c r="K23" i="1" s="1"/>
  <c r="J27" i="1"/>
  <c r="K27" i="1" s="1"/>
  <c r="J31" i="1"/>
  <c r="K31" i="1" s="1"/>
  <c r="J35" i="1"/>
  <c r="K35" i="1" s="1"/>
  <c r="J39" i="1"/>
  <c r="K39" i="1" s="1"/>
  <c r="J43" i="1"/>
  <c r="K43" i="1" s="1"/>
  <c r="J47" i="1"/>
  <c r="K47" i="1" s="1"/>
  <c r="J51" i="1"/>
  <c r="K51" i="1" s="1"/>
  <c r="J55" i="1"/>
  <c r="K55" i="1" s="1"/>
  <c r="J59" i="1"/>
  <c r="K59" i="1" s="1"/>
  <c r="J63" i="1"/>
  <c r="K63" i="1" s="1"/>
  <c r="J71" i="1"/>
  <c r="K71" i="1" s="1"/>
  <c r="J75" i="1"/>
  <c r="K75" i="1" s="1"/>
  <c r="J79" i="1"/>
  <c r="K79" i="1" s="1"/>
  <c r="J83" i="1"/>
  <c r="K83" i="1" s="1"/>
  <c r="J87" i="1"/>
  <c r="K87" i="1" s="1"/>
  <c r="G13" i="1"/>
  <c r="G17" i="1"/>
  <c r="G21" i="1"/>
  <c r="G25" i="1"/>
  <c r="G29" i="1"/>
  <c r="G33" i="1"/>
  <c r="G37" i="1"/>
  <c r="G41" i="1"/>
  <c r="G45" i="1"/>
  <c r="G49" i="1"/>
  <c r="G53" i="1"/>
  <c r="G57" i="1"/>
  <c r="G61" i="1"/>
  <c r="G65" i="1"/>
  <c r="G69" i="1"/>
  <c r="G73" i="1"/>
  <c r="G77" i="1"/>
  <c r="G81" i="1"/>
  <c r="G85" i="1"/>
  <c r="J14" i="1"/>
  <c r="K14" i="1" s="1"/>
  <c r="J22" i="1"/>
  <c r="K22" i="1" s="1"/>
  <c r="J30" i="1"/>
  <c r="K30" i="1" s="1"/>
  <c r="J38" i="1"/>
  <c r="K38" i="1" s="1"/>
  <c r="J46" i="1"/>
  <c r="K46" i="1" s="1"/>
  <c r="J50" i="1"/>
  <c r="K50" i="1" s="1"/>
  <c r="J54" i="1"/>
  <c r="K54" i="1" s="1"/>
  <c r="J58" i="1"/>
  <c r="K58" i="1" s="1"/>
  <c r="J66" i="1"/>
  <c r="K66" i="1" s="1"/>
  <c r="J70" i="1"/>
  <c r="K70" i="1" s="1"/>
  <c r="J74" i="1"/>
  <c r="K74" i="1" s="1"/>
  <c r="J78" i="1"/>
  <c r="K78" i="1" s="1"/>
  <c r="J82" i="1"/>
  <c r="K82" i="1" s="1"/>
  <c r="J18" i="1"/>
  <c r="K18" i="1" s="1"/>
  <c r="J62" i="1"/>
  <c r="K62" i="1" s="1"/>
  <c r="J86" i="1"/>
  <c r="K86" i="1" s="1"/>
  <c r="G72" i="1"/>
  <c r="G76" i="1"/>
  <c r="G80" i="1"/>
  <c r="G84" i="1"/>
  <c r="G88" i="1"/>
  <c r="J34" i="1"/>
  <c r="K34" i="1" s="1"/>
  <c r="J42" i="1"/>
  <c r="K42" i="1" s="1"/>
  <c r="J26" i="1"/>
  <c r="K26" i="1" s="1"/>
  <c r="R76" i="4"/>
  <c r="Q76" i="4"/>
  <c r="P76" i="4"/>
  <c r="O76" i="4"/>
  <c r="M76" i="4"/>
  <c r="J76" i="4"/>
  <c r="I76" i="4"/>
  <c r="H76" i="4"/>
  <c r="G76" i="4"/>
  <c r="F76" i="4"/>
  <c r="E76" i="4"/>
  <c r="D76" i="4"/>
  <c r="C76" i="4"/>
  <c r="B76" i="4"/>
  <c r="R75" i="4"/>
  <c r="Q75" i="4"/>
  <c r="P75" i="4"/>
  <c r="O75" i="4"/>
  <c r="M75" i="4"/>
  <c r="J75" i="4"/>
  <c r="I75" i="4"/>
  <c r="H75" i="4"/>
  <c r="G75" i="4"/>
  <c r="F75" i="4"/>
  <c r="E75" i="4"/>
  <c r="D75" i="4"/>
  <c r="C75" i="4"/>
  <c r="B75" i="4"/>
  <c r="R74" i="4"/>
  <c r="Q74" i="4"/>
  <c r="P74" i="4"/>
  <c r="O74" i="4"/>
  <c r="M74" i="4"/>
  <c r="J74" i="4"/>
  <c r="I74" i="4"/>
  <c r="H74" i="4"/>
  <c r="G74" i="4"/>
  <c r="F74" i="4"/>
  <c r="E74" i="4"/>
  <c r="D74" i="4"/>
  <c r="C74" i="4"/>
  <c r="B74" i="4"/>
  <c r="R73" i="4"/>
  <c r="Q73" i="4"/>
  <c r="P73" i="4"/>
  <c r="O73" i="4"/>
  <c r="M73" i="4"/>
  <c r="J73" i="4"/>
  <c r="I73" i="4"/>
  <c r="H73" i="4"/>
  <c r="G73" i="4"/>
  <c r="F73" i="4"/>
  <c r="E73" i="4"/>
  <c r="D73" i="4"/>
  <c r="C73" i="4"/>
  <c r="B73" i="4"/>
  <c r="R72" i="4"/>
  <c r="Q72" i="4"/>
  <c r="P72" i="4"/>
  <c r="O72" i="4"/>
  <c r="M72" i="4"/>
  <c r="J72" i="4"/>
  <c r="I72" i="4"/>
  <c r="H72" i="4"/>
  <c r="G72" i="4"/>
  <c r="F72" i="4"/>
  <c r="E72" i="4"/>
  <c r="D72" i="4"/>
  <c r="C72" i="4"/>
  <c r="B72" i="4"/>
  <c r="R71" i="4"/>
  <c r="Q71" i="4"/>
  <c r="P71" i="4"/>
  <c r="O71" i="4"/>
  <c r="M71" i="4"/>
  <c r="J71" i="4"/>
  <c r="I71" i="4"/>
  <c r="H71" i="4"/>
  <c r="G71" i="4"/>
  <c r="F71" i="4"/>
  <c r="E71" i="4"/>
  <c r="D71" i="4"/>
  <c r="C71" i="4"/>
  <c r="B71" i="4"/>
  <c r="R70" i="4"/>
  <c r="Q70" i="4"/>
  <c r="P70" i="4"/>
  <c r="O70" i="4"/>
  <c r="M70" i="4"/>
  <c r="J70" i="4"/>
  <c r="I70" i="4"/>
  <c r="H70" i="4"/>
  <c r="G70" i="4"/>
  <c r="F70" i="4"/>
  <c r="E70" i="4"/>
  <c r="D70" i="4"/>
  <c r="C70" i="4"/>
  <c r="B70" i="4"/>
  <c r="R69" i="4"/>
  <c r="Q69" i="4"/>
  <c r="P69" i="4"/>
  <c r="O69" i="4"/>
  <c r="M69" i="4"/>
  <c r="J69" i="4"/>
  <c r="I69" i="4"/>
  <c r="H69" i="4"/>
  <c r="G69" i="4"/>
  <c r="F69" i="4"/>
  <c r="E69" i="4"/>
  <c r="D69" i="4"/>
  <c r="C69" i="4"/>
  <c r="B69" i="4"/>
  <c r="R68" i="4"/>
  <c r="Q68" i="4"/>
  <c r="P68" i="4"/>
  <c r="O68" i="4"/>
  <c r="M68" i="4"/>
  <c r="J68" i="4"/>
  <c r="I68" i="4"/>
  <c r="H68" i="4"/>
  <c r="G68" i="4"/>
  <c r="F68" i="4"/>
  <c r="E68" i="4"/>
  <c r="D68" i="4"/>
  <c r="C68" i="4"/>
  <c r="B68" i="4"/>
  <c r="R67" i="4"/>
  <c r="Q67" i="4"/>
  <c r="P67" i="4"/>
  <c r="O67" i="4"/>
  <c r="M67" i="4"/>
  <c r="J67" i="4"/>
  <c r="I67" i="4"/>
  <c r="H67" i="4"/>
  <c r="G67" i="4"/>
  <c r="F67" i="4"/>
  <c r="E67" i="4"/>
  <c r="D67" i="4"/>
  <c r="C67" i="4"/>
  <c r="B67" i="4"/>
  <c r="R66" i="4"/>
  <c r="Q66" i="4"/>
  <c r="P66" i="4"/>
  <c r="O66" i="4"/>
  <c r="M66" i="4"/>
  <c r="J66" i="4"/>
  <c r="I66" i="4"/>
  <c r="H66" i="4"/>
  <c r="G66" i="4"/>
  <c r="F66" i="4"/>
  <c r="E66" i="4"/>
  <c r="D66" i="4"/>
  <c r="C66" i="4"/>
  <c r="B66" i="4"/>
  <c r="R65" i="4"/>
  <c r="Q65" i="4"/>
  <c r="P65" i="4"/>
  <c r="O65" i="4"/>
  <c r="M65" i="4"/>
  <c r="J65" i="4"/>
  <c r="I65" i="4"/>
  <c r="H65" i="4"/>
  <c r="G65" i="4"/>
  <c r="F65" i="4"/>
  <c r="E65" i="4"/>
  <c r="D65" i="4"/>
  <c r="C65" i="4"/>
  <c r="B65" i="4"/>
  <c r="R64" i="4"/>
  <c r="Q64" i="4"/>
  <c r="P64" i="4"/>
  <c r="O64" i="4"/>
  <c r="M64" i="4"/>
  <c r="J64" i="4"/>
  <c r="I64" i="4"/>
  <c r="H64" i="4"/>
  <c r="G64" i="4"/>
  <c r="F64" i="4"/>
  <c r="E64" i="4"/>
  <c r="D64" i="4"/>
  <c r="C64" i="4"/>
  <c r="B64" i="4"/>
  <c r="R63" i="4"/>
  <c r="Q63" i="4"/>
  <c r="P63" i="4"/>
  <c r="O63" i="4"/>
  <c r="M63" i="4"/>
  <c r="J63" i="4"/>
  <c r="I63" i="4"/>
  <c r="H63" i="4"/>
  <c r="G63" i="4"/>
  <c r="F63" i="4"/>
  <c r="E63" i="4"/>
  <c r="D63" i="4"/>
  <c r="C63" i="4"/>
  <c r="B63" i="4"/>
  <c r="R62" i="4"/>
  <c r="Q62" i="4"/>
  <c r="P62" i="4"/>
  <c r="O62" i="4"/>
  <c r="M62" i="4"/>
  <c r="J62" i="4"/>
  <c r="I62" i="4"/>
  <c r="H62" i="4"/>
  <c r="G62" i="4"/>
  <c r="F62" i="4"/>
  <c r="E62" i="4"/>
  <c r="D62" i="4"/>
  <c r="C62" i="4"/>
  <c r="B62" i="4"/>
  <c r="R61" i="4"/>
  <c r="Q61" i="4"/>
  <c r="P61" i="4"/>
  <c r="O61" i="4"/>
  <c r="M61" i="4"/>
  <c r="J61" i="4"/>
  <c r="I61" i="4"/>
  <c r="H61" i="4"/>
  <c r="G61" i="4"/>
  <c r="F61" i="4"/>
  <c r="E61" i="4"/>
  <c r="D61" i="4"/>
  <c r="C61" i="4"/>
  <c r="B61" i="4"/>
  <c r="R60" i="4"/>
  <c r="Q60" i="4"/>
  <c r="P60" i="4"/>
  <c r="O60" i="4"/>
  <c r="M60" i="4"/>
  <c r="J60" i="4"/>
  <c r="I60" i="4"/>
  <c r="H60" i="4"/>
  <c r="G60" i="4"/>
  <c r="F60" i="4"/>
  <c r="E60" i="4"/>
  <c r="D60" i="4"/>
  <c r="C60" i="4"/>
  <c r="B60" i="4"/>
  <c r="R59" i="4"/>
  <c r="Q59" i="4"/>
  <c r="P59" i="4"/>
  <c r="O59" i="4"/>
  <c r="M59" i="4"/>
  <c r="J59" i="4"/>
  <c r="I59" i="4"/>
  <c r="H59" i="4"/>
  <c r="G59" i="4"/>
  <c r="F59" i="4"/>
  <c r="E59" i="4"/>
  <c r="D59" i="4"/>
  <c r="C59" i="4"/>
  <c r="B59" i="4"/>
  <c r="R58" i="4"/>
  <c r="Q58" i="4"/>
  <c r="P58" i="4"/>
  <c r="O58" i="4"/>
  <c r="M58" i="4"/>
  <c r="J58" i="4"/>
  <c r="I58" i="4"/>
  <c r="H58" i="4"/>
  <c r="G58" i="4"/>
  <c r="F58" i="4"/>
  <c r="E58" i="4"/>
  <c r="D58" i="4"/>
  <c r="C58" i="4"/>
  <c r="B58" i="4"/>
  <c r="R57" i="4"/>
  <c r="Q57" i="4"/>
  <c r="P57" i="4"/>
  <c r="O57" i="4"/>
  <c r="M57" i="4"/>
  <c r="J57" i="4"/>
  <c r="I57" i="4"/>
  <c r="H57" i="4"/>
  <c r="G57" i="4"/>
  <c r="F57" i="4"/>
  <c r="E57" i="4"/>
  <c r="D57" i="4"/>
  <c r="C57" i="4"/>
  <c r="B57" i="4"/>
  <c r="R56" i="4"/>
  <c r="Q56" i="4"/>
  <c r="P56" i="4"/>
  <c r="O56" i="4"/>
  <c r="M56" i="4"/>
  <c r="J56" i="4"/>
  <c r="I56" i="4"/>
  <c r="H56" i="4"/>
  <c r="G56" i="4"/>
  <c r="F56" i="4"/>
  <c r="E56" i="4"/>
  <c r="D56" i="4"/>
  <c r="C56" i="4"/>
  <c r="B56" i="4"/>
  <c r="R55" i="4"/>
  <c r="Q55" i="4"/>
  <c r="P55" i="4"/>
  <c r="O55" i="4"/>
  <c r="M55" i="4"/>
  <c r="J55" i="4"/>
  <c r="I55" i="4"/>
  <c r="H55" i="4"/>
  <c r="G55" i="4"/>
  <c r="F55" i="4"/>
  <c r="E55" i="4"/>
  <c r="D55" i="4"/>
  <c r="C55" i="4"/>
  <c r="B55" i="4"/>
  <c r="R54" i="4"/>
  <c r="Q54" i="4"/>
  <c r="P54" i="4"/>
  <c r="O54" i="4"/>
  <c r="M54" i="4"/>
  <c r="J54" i="4"/>
  <c r="I54" i="4"/>
  <c r="H54" i="4"/>
  <c r="G54" i="4"/>
  <c r="F54" i="4"/>
  <c r="E54" i="4"/>
  <c r="D54" i="4"/>
  <c r="C54" i="4"/>
  <c r="B54" i="4"/>
  <c r="R53" i="4"/>
  <c r="Q53" i="4"/>
  <c r="P53" i="4"/>
  <c r="O53" i="4"/>
  <c r="M53" i="4"/>
  <c r="J53" i="4"/>
  <c r="I53" i="4"/>
  <c r="H53" i="4"/>
  <c r="G53" i="4"/>
  <c r="F53" i="4"/>
  <c r="E53" i="4"/>
  <c r="D53" i="4"/>
  <c r="C53" i="4"/>
  <c r="B53" i="4"/>
  <c r="R52" i="4"/>
  <c r="Q52" i="4"/>
  <c r="P52" i="4"/>
  <c r="O52" i="4"/>
  <c r="M52" i="4"/>
  <c r="J52" i="4"/>
  <c r="I52" i="4"/>
  <c r="H52" i="4"/>
  <c r="G52" i="4"/>
  <c r="F52" i="4"/>
  <c r="E52" i="4"/>
  <c r="D52" i="4"/>
  <c r="C52" i="4"/>
  <c r="B52" i="4"/>
  <c r="R51" i="4"/>
  <c r="Q51" i="4"/>
  <c r="P51" i="4"/>
  <c r="O51" i="4"/>
  <c r="M51" i="4"/>
  <c r="J51" i="4"/>
  <c r="I51" i="4"/>
  <c r="H51" i="4"/>
  <c r="G51" i="4"/>
  <c r="F51" i="4"/>
  <c r="E51" i="4"/>
  <c r="D51" i="4"/>
  <c r="C51" i="4"/>
  <c r="B51" i="4"/>
  <c r="R50" i="4"/>
  <c r="Q50" i="4"/>
  <c r="P50" i="4"/>
  <c r="O50" i="4"/>
  <c r="M50" i="4"/>
  <c r="J50" i="4"/>
  <c r="I50" i="4"/>
  <c r="H50" i="4"/>
  <c r="G50" i="4"/>
  <c r="F50" i="4"/>
  <c r="E50" i="4"/>
  <c r="D50" i="4"/>
  <c r="C50" i="4"/>
  <c r="B50" i="4"/>
  <c r="R49" i="4"/>
  <c r="Q49" i="4"/>
  <c r="P49" i="4"/>
  <c r="O49" i="4"/>
  <c r="M49" i="4"/>
  <c r="J49" i="4"/>
  <c r="I49" i="4"/>
  <c r="H49" i="4"/>
  <c r="G49" i="4"/>
  <c r="F49" i="4"/>
  <c r="E49" i="4"/>
  <c r="D49" i="4"/>
  <c r="C49" i="4"/>
  <c r="B49" i="4"/>
  <c r="R48" i="4"/>
  <c r="Q48" i="4"/>
  <c r="P48" i="4"/>
  <c r="O48" i="4"/>
  <c r="M48" i="4"/>
  <c r="J48" i="4"/>
  <c r="I48" i="4"/>
  <c r="H48" i="4"/>
  <c r="G48" i="4"/>
  <c r="F48" i="4"/>
  <c r="E48" i="4"/>
  <c r="D48" i="4"/>
  <c r="C48" i="4"/>
  <c r="B48" i="4"/>
  <c r="R47" i="4"/>
  <c r="Q47" i="4"/>
  <c r="P47" i="4"/>
  <c r="O47" i="4"/>
  <c r="M47" i="4"/>
  <c r="J47" i="4"/>
  <c r="I47" i="4"/>
  <c r="H47" i="4"/>
  <c r="G47" i="4"/>
  <c r="F47" i="4"/>
  <c r="E47" i="4"/>
  <c r="D47" i="4"/>
  <c r="C47" i="4"/>
  <c r="B47" i="4"/>
  <c r="R46" i="4"/>
  <c r="Q46" i="4"/>
  <c r="P46" i="4"/>
  <c r="O46" i="4"/>
  <c r="M46" i="4"/>
  <c r="J46" i="4"/>
  <c r="I46" i="4"/>
  <c r="H46" i="4"/>
  <c r="G46" i="4"/>
  <c r="F46" i="4"/>
  <c r="E46" i="4"/>
  <c r="D46" i="4"/>
  <c r="C46" i="4"/>
  <c r="B46" i="4"/>
  <c r="R45" i="4"/>
  <c r="Q45" i="4"/>
  <c r="P45" i="4"/>
  <c r="O45" i="4"/>
  <c r="M45" i="4"/>
  <c r="J45" i="4"/>
  <c r="I45" i="4"/>
  <c r="H45" i="4"/>
  <c r="G45" i="4"/>
  <c r="F45" i="4"/>
  <c r="E45" i="4"/>
  <c r="D45" i="4"/>
  <c r="C45" i="4"/>
  <c r="B45" i="4"/>
  <c r="R44" i="4"/>
  <c r="Q44" i="4"/>
  <c r="P44" i="4"/>
  <c r="O44" i="4"/>
  <c r="M44" i="4"/>
  <c r="J44" i="4"/>
  <c r="I44" i="4"/>
  <c r="H44" i="4"/>
  <c r="G44" i="4"/>
  <c r="F44" i="4"/>
  <c r="E44" i="4"/>
  <c r="D44" i="4"/>
  <c r="C44" i="4"/>
  <c r="B44" i="4"/>
  <c r="R43" i="4"/>
  <c r="Q43" i="4"/>
  <c r="P43" i="4"/>
  <c r="O43" i="4"/>
  <c r="M43" i="4"/>
  <c r="J43" i="4"/>
  <c r="I43" i="4"/>
  <c r="H43" i="4"/>
  <c r="G43" i="4"/>
  <c r="F43" i="4"/>
  <c r="E43" i="4"/>
  <c r="D43" i="4"/>
  <c r="C43" i="4"/>
  <c r="B43" i="4"/>
  <c r="R42" i="4"/>
  <c r="Q42" i="4"/>
  <c r="P42" i="4"/>
  <c r="O42" i="4"/>
  <c r="M42" i="4"/>
  <c r="J42" i="4"/>
  <c r="I42" i="4"/>
  <c r="H42" i="4"/>
  <c r="G42" i="4"/>
  <c r="F42" i="4"/>
  <c r="E42" i="4"/>
  <c r="D42" i="4"/>
  <c r="C42" i="4"/>
  <c r="B42" i="4"/>
  <c r="R41" i="4"/>
  <c r="Q41" i="4"/>
  <c r="P41" i="4"/>
  <c r="O41" i="4"/>
  <c r="M41" i="4"/>
  <c r="J41" i="4"/>
  <c r="I41" i="4"/>
  <c r="H41" i="4"/>
  <c r="G41" i="4"/>
  <c r="F41" i="4"/>
  <c r="E41" i="4"/>
  <c r="D41" i="4"/>
  <c r="C41" i="4"/>
  <c r="B41" i="4"/>
  <c r="R40" i="4"/>
  <c r="Q40" i="4"/>
  <c r="P40" i="4"/>
  <c r="O40" i="4"/>
  <c r="M40" i="4"/>
  <c r="J40" i="4"/>
  <c r="I40" i="4"/>
  <c r="H40" i="4"/>
  <c r="G40" i="4"/>
  <c r="F40" i="4"/>
  <c r="E40" i="4"/>
  <c r="D40" i="4"/>
  <c r="C40" i="4"/>
  <c r="B40" i="4"/>
  <c r="R39" i="4"/>
  <c r="Q39" i="4"/>
  <c r="P39" i="4"/>
  <c r="O39" i="4"/>
  <c r="M39" i="4"/>
  <c r="J39" i="4"/>
  <c r="I39" i="4"/>
  <c r="H39" i="4"/>
  <c r="G39" i="4"/>
  <c r="F39" i="4"/>
  <c r="E39" i="4"/>
  <c r="D39" i="4"/>
  <c r="C39" i="4"/>
  <c r="B39" i="4"/>
  <c r="R38" i="4"/>
  <c r="Q38" i="4"/>
  <c r="P38" i="4"/>
  <c r="O38" i="4"/>
  <c r="M38" i="4"/>
  <c r="J38" i="4"/>
  <c r="I38" i="4"/>
  <c r="H38" i="4"/>
  <c r="G38" i="4"/>
  <c r="F38" i="4"/>
  <c r="E38" i="4"/>
  <c r="D38" i="4"/>
  <c r="C38" i="4"/>
  <c r="B38" i="4"/>
  <c r="R37" i="4"/>
  <c r="Q37" i="4"/>
  <c r="P37" i="4"/>
  <c r="O37" i="4"/>
  <c r="M37" i="4"/>
  <c r="J37" i="4"/>
  <c r="I37" i="4"/>
  <c r="H37" i="4"/>
  <c r="G37" i="4"/>
  <c r="F37" i="4"/>
  <c r="E37" i="4"/>
  <c r="D37" i="4"/>
  <c r="C37" i="4"/>
  <c r="B37" i="4"/>
  <c r="R36" i="4"/>
  <c r="Q36" i="4"/>
  <c r="P36" i="4"/>
  <c r="O36" i="4"/>
  <c r="M36" i="4"/>
  <c r="J36" i="4"/>
  <c r="I36" i="4"/>
  <c r="H36" i="4"/>
  <c r="G36" i="4"/>
  <c r="F36" i="4"/>
  <c r="E36" i="4"/>
  <c r="D36" i="4"/>
  <c r="C36" i="4"/>
  <c r="B36" i="4"/>
  <c r="R35" i="4"/>
  <c r="Q35" i="4"/>
  <c r="P35" i="4"/>
  <c r="O35" i="4"/>
  <c r="M35" i="4"/>
  <c r="J35" i="4"/>
  <c r="I35" i="4"/>
  <c r="H35" i="4"/>
  <c r="G35" i="4"/>
  <c r="F35" i="4"/>
  <c r="E35" i="4"/>
  <c r="D35" i="4"/>
  <c r="C35" i="4"/>
  <c r="B35" i="4"/>
  <c r="R34" i="4"/>
  <c r="Q34" i="4"/>
  <c r="P34" i="4"/>
  <c r="O34" i="4"/>
  <c r="M34" i="4"/>
  <c r="J34" i="4"/>
  <c r="I34" i="4"/>
  <c r="H34" i="4"/>
  <c r="G34" i="4"/>
  <c r="F34" i="4"/>
  <c r="E34" i="4"/>
  <c r="D34" i="4"/>
  <c r="C34" i="4"/>
  <c r="B34" i="4"/>
  <c r="R33" i="4"/>
  <c r="Q33" i="4"/>
  <c r="P33" i="4"/>
  <c r="O33" i="4"/>
  <c r="M33" i="4"/>
  <c r="J33" i="4"/>
  <c r="I33" i="4"/>
  <c r="H33" i="4"/>
  <c r="G33" i="4"/>
  <c r="F33" i="4"/>
  <c r="E33" i="4"/>
  <c r="D33" i="4"/>
  <c r="C33" i="4"/>
  <c r="B33" i="4"/>
  <c r="R32" i="4"/>
  <c r="Q32" i="4"/>
  <c r="P32" i="4"/>
  <c r="O32" i="4"/>
  <c r="M32" i="4"/>
  <c r="J32" i="4"/>
  <c r="I32" i="4"/>
  <c r="H32" i="4"/>
  <c r="G32" i="4"/>
  <c r="F32" i="4"/>
  <c r="E32" i="4"/>
  <c r="D32" i="4"/>
  <c r="C32" i="4"/>
  <c r="B32" i="4"/>
  <c r="R31" i="4"/>
  <c r="Q31" i="4"/>
  <c r="P31" i="4"/>
  <c r="O31" i="4"/>
  <c r="M31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R29" i="4"/>
  <c r="Q29" i="4"/>
  <c r="P29" i="4"/>
  <c r="O29" i="4"/>
  <c r="M29" i="4"/>
  <c r="J29" i="4"/>
  <c r="I29" i="4"/>
  <c r="H29" i="4"/>
  <c r="G29" i="4"/>
  <c r="F29" i="4"/>
  <c r="E29" i="4"/>
  <c r="D29" i="4"/>
  <c r="C29" i="4"/>
  <c r="B29" i="4"/>
  <c r="R28" i="4"/>
  <c r="Q28" i="4"/>
  <c r="P28" i="4"/>
  <c r="O28" i="4"/>
  <c r="M28" i="4"/>
  <c r="J28" i="4"/>
  <c r="I28" i="4"/>
  <c r="H28" i="4"/>
  <c r="G28" i="4"/>
  <c r="F28" i="4"/>
  <c r="E28" i="4"/>
  <c r="D28" i="4"/>
  <c r="C28" i="4"/>
  <c r="B28" i="4"/>
  <c r="R27" i="4"/>
  <c r="Q27" i="4"/>
  <c r="P27" i="4"/>
  <c r="O27" i="4"/>
  <c r="M27" i="4"/>
  <c r="J27" i="4"/>
  <c r="I27" i="4"/>
  <c r="H27" i="4"/>
  <c r="G27" i="4"/>
  <c r="F27" i="4"/>
  <c r="E27" i="4"/>
  <c r="D27" i="4"/>
  <c r="C27" i="4"/>
  <c r="B27" i="4"/>
  <c r="R26" i="4"/>
  <c r="Q26" i="4"/>
  <c r="P26" i="4"/>
  <c r="O26" i="4"/>
  <c r="M26" i="4"/>
  <c r="J26" i="4"/>
  <c r="I26" i="4"/>
  <c r="H26" i="4"/>
  <c r="G26" i="4"/>
  <c r="F26" i="4"/>
  <c r="E26" i="4"/>
  <c r="D26" i="4"/>
  <c r="C26" i="4"/>
  <c r="B26" i="4"/>
  <c r="R25" i="4"/>
  <c r="Q25" i="4"/>
  <c r="P25" i="4"/>
  <c r="O25" i="4"/>
  <c r="M25" i="4"/>
  <c r="J25" i="4"/>
  <c r="I25" i="4"/>
  <c r="H25" i="4"/>
  <c r="G25" i="4"/>
  <c r="F25" i="4"/>
  <c r="E25" i="4"/>
  <c r="D25" i="4"/>
  <c r="C25" i="4"/>
  <c r="B25" i="4"/>
  <c r="R24" i="4"/>
  <c r="Q24" i="4"/>
  <c r="P24" i="4"/>
  <c r="O24" i="4"/>
  <c r="M24" i="4"/>
  <c r="J24" i="4"/>
  <c r="I24" i="4"/>
  <c r="H24" i="4"/>
  <c r="G24" i="4"/>
  <c r="F24" i="4"/>
  <c r="E24" i="4"/>
  <c r="D24" i="4"/>
  <c r="C24" i="4"/>
  <c r="B24" i="4"/>
  <c r="R23" i="4"/>
  <c r="Q23" i="4"/>
  <c r="P23" i="4"/>
  <c r="O23" i="4"/>
  <c r="M23" i="4"/>
  <c r="J23" i="4"/>
  <c r="I23" i="4"/>
  <c r="H23" i="4"/>
  <c r="G23" i="4"/>
  <c r="F23" i="4"/>
  <c r="E23" i="4"/>
  <c r="D23" i="4"/>
  <c r="C23" i="4"/>
  <c r="B23" i="4"/>
  <c r="R22" i="4"/>
  <c r="Q22" i="4"/>
  <c r="P22" i="4"/>
  <c r="O22" i="4"/>
  <c r="M22" i="4"/>
  <c r="J22" i="4"/>
  <c r="I22" i="4"/>
  <c r="H22" i="4"/>
  <c r="G22" i="4"/>
  <c r="F22" i="4"/>
  <c r="E22" i="4"/>
  <c r="D22" i="4"/>
  <c r="C22" i="4"/>
  <c r="B22" i="4"/>
  <c r="R21" i="4"/>
  <c r="Q21" i="4"/>
  <c r="P21" i="4"/>
  <c r="O21" i="4"/>
  <c r="M21" i="4"/>
  <c r="J21" i="4"/>
  <c r="I21" i="4"/>
  <c r="H21" i="4"/>
  <c r="G21" i="4"/>
  <c r="F21" i="4"/>
  <c r="E21" i="4"/>
  <c r="D21" i="4"/>
  <c r="C21" i="4"/>
  <c r="B21" i="4"/>
  <c r="R20" i="4"/>
  <c r="Q20" i="4"/>
  <c r="P20" i="4"/>
  <c r="O20" i="4"/>
  <c r="M20" i="4"/>
  <c r="J20" i="4"/>
  <c r="I20" i="4"/>
  <c r="H20" i="4"/>
  <c r="G20" i="4"/>
  <c r="F20" i="4"/>
  <c r="E20" i="4"/>
  <c r="D20" i="4"/>
  <c r="C20" i="4"/>
  <c r="B20" i="4"/>
  <c r="R19" i="4"/>
  <c r="Q19" i="4"/>
  <c r="P19" i="4"/>
  <c r="O19" i="4"/>
  <c r="M19" i="4"/>
  <c r="J19" i="4"/>
  <c r="I19" i="4"/>
  <c r="H19" i="4"/>
  <c r="G19" i="4"/>
  <c r="F19" i="4"/>
  <c r="E19" i="4"/>
  <c r="D19" i="4"/>
  <c r="C19" i="4"/>
  <c r="B19" i="4"/>
  <c r="R18" i="4"/>
  <c r="Q18" i="4"/>
  <c r="P18" i="4"/>
  <c r="O18" i="4"/>
  <c r="M18" i="4"/>
  <c r="J18" i="4"/>
  <c r="I18" i="4"/>
  <c r="H18" i="4"/>
  <c r="G18" i="4"/>
  <c r="F18" i="4"/>
  <c r="E18" i="4"/>
  <c r="D18" i="4"/>
  <c r="C18" i="4"/>
  <c r="B18" i="4"/>
  <c r="R17" i="4"/>
  <c r="Q17" i="4"/>
  <c r="P17" i="4"/>
  <c r="O17" i="4"/>
  <c r="M17" i="4"/>
  <c r="J17" i="4"/>
  <c r="I17" i="4"/>
  <c r="H17" i="4"/>
  <c r="G17" i="4"/>
  <c r="F17" i="4"/>
  <c r="E17" i="4"/>
  <c r="D17" i="4"/>
  <c r="C17" i="4"/>
  <c r="B17" i="4"/>
  <c r="R16" i="4"/>
  <c r="Q16" i="4"/>
  <c r="P16" i="4"/>
  <c r="O16" i="4"/>
  <c r="M16" i="4"/>
  <c r="J16" i="4"/>
  <c r="I16" i="4"/>
  <c r="H16" i="4"/>
  <c r="G16" i="4"/>
  <c r="F16" i="4"/>
  <c r="E16" i="4"/>
  <c r="D16" i="4"/>
  <c r="C16" i="4"/>
  <c r="B16" i="4"/>
  <c r="R15" i="4"/>
  <c r="Q15" i="4"/>
  <c r="P15" i="4"/>
  <c r="O15" i="4"/>
  <c r="M15" i="4"/>
  <c r="J15" i="4"/>
  <c r="I15" i="4"/>
  <c r="H15" i="4"/>
  <c r="G15" i="4"/>
  <c r="F15" i="4"/>
  <c r="E15" i="4"/>
  <c r="D15" i="4"/>
  <c r="C15" i="4"/>
  <c r="B15" i="4"/>
  <c r="R14" i="4"/>
  <c r="Q14" i="4"/>
  <c r="P14" i="4"/>
  <c r="O14" i="4"/>
  <c r="M14" i="4"/>
  <c r="J14" i="4"/>
  <c r="I14" i="4"/>
  <c r="H14" i="4"/>
  <c r="G14" i="4"/>
  <c r="F14" i="4"/>
  <c r="E14" i="4"/>
  <c r="D14" i="4"/>
  <c r="C14" i="4"/>
  <c r="B14" i="4"/>
  <c r="R13" i="4"/>
  <c r="Q13" i="4"/>
  <c r="P13" i="4"/>
  <c r="O13" i="4"/>
  <c r="M13" i="4"/>
  <c r="J13" i="4"/>
  <c r="I13" i="4"/>
  <c r="H13" i="4"/>
  <c r="G13" i="4"/>
  <c r="F13" i="4"/>
  <c r="E13" i="4"/>
  <c r="D13" i="4"/>
  <c r="C13" i="4"/>
  <c r="B13" i="4"/>
  <c r="R12" i="4"/>
  <c r="Q12" i="4"/>
  <c r="P12" i="4"/>
  <c r="O12" i="4"/>
  <c r="M12" i="4"/>
  <c r="J12" i="4"/>
  <c r="I12" i="4"/>
  <c r="H12" i="4"/>
  <c r="G12" i="4"/>
  <c r="F12" i="4"/>
  <c r="E12" i="4"/>
  <c r="D12" i="4"/>
  <c r="C12" i="4"/>
  <c r="B12" i="4"/>
  <c r="R11" i="4"/>
  <c r="Q11" i="4"/>
  <c r="P11" i="4"/>
  <c r="O11" i="4"/>
  <c r="M11" i="4"/>
  <c r="J11" i="4"/>
  <c r="I11" i="4"/>
  <c r="H11" i="4"/>
  <c r="G11" i="4"/>
  <c r="F11" i="4"/>
  <c r="E11" i="4"/>
  <c r="D11" i="4"/>
  <c r="C11" i="4"/>
  <c r="B11" i="4"/>
  <c r="R10" i="4"/>
  <c r="Q10" i="4"/>
  <c r="P10" i="4"/>
  <c r="O10" i="4"/>
  <c r="M10" i="4"/>
  <c r="J10" i="4"/>
  <c r="I10" i="4"/>
  <c r="H10" i="4"/>
  <c r="G10" i="4"/>
  <c r="F10" i="4"/>
  <c r="E10" i="4"/>
  <c r="D10" i="4"/>
  <c r="C10" i="4"/>
  <c r="B10" i="4"/>
  <c r="R9" i="4"/>
  <c r="Q9" i="4"/>
  <c r="P9" i="4"/>
  <c r="O9" i="4"/>
  <c r="M9" i="4"/>
  <c r="J9" i="4"/>
  <c r="I9" i="4"/>
  <c r="H9" i="4"/>
  <c r="G9" i="4"/>
  <c r="F9" i="4"/>
  <c r="E9" i="4"/>
  <c r="D9" i="4"/>
  <c r="C9" i="4"/>
  <c r="B9" i="4"/>
  <c r="R8" i="4"/>
  <c r="Q8" i="4"/>
  <c r="P8" i="4"/>
  <c r="O8" i="4"/>
  <c r="M8" i="4"/>
  <c r="J8" i="4"/>
  <c r="I8" i="4"/>
  <c r="H8" i="4"/>
  <c r="G8" i="4"/>
  <c r="F8" i="4"/>
  <c r="E8" i="4"/>
  <c r="D8" i="4"/>
  <c r="C8" i="4"/>
  <c r="B8" i="4"/>
  <c r="R7" i="4"/>
  <c r="Q7" i="4"/>
  <c r="P7" i="4"/>
  <c r="O7" i="4"/>
  <c r="M7" i="4"/>
  <c r="J7" i="4"/>
  <c r="I7" i="4"/>
  <c r="H7" i="4"/>
  <c r="G7" i="4"/>
  <c r="F7" i="4"/>
  <c r="E7" i="4"/>
  <c r="D7" i="4"/>
  <c r="C7" i="4"/>
  <c r="B7" i="4"/>
  <c r="J6" i="4"/>
  <c r="I6" i="4"/>
  <c r="H6" i="4"/>
  <c r="G6" i="4"/>
  <c r="F6" i="4"/>
  <c r="E6" i="4"/>
  <c r="D6" i="4"/>
  <c r="C6" i="4"/>
  <c r="B6" i="4"/>
  <c r="R5" i="4"/>
  <c r="Q5" i="4"/>
  <c r="P5" i="4"/>
  <c r="O5" i="4"/>
  <c r="M5" i="4"/>
  <c r="J5" i="4"/>
  <c r="I5" i="4"/>
  <c r="H5" i="4"/>
  <c r="G5" i="4"/>
  <c r="F5" i="4"/>
  <c r="E5" i="4"/>
  <c r="D5" i="4"/>
  <c r="C5" i="4"/>
  <c r="B5" i="4"/>
  <c r="R4" i="4"/>
  <c r="Q4" i="4"/>
  <c r="P4" i="4"/>
  <c r="O4" i="4"/>
  <c r="M4" i="4"/>
  <c r="J4" i="4"/>
  <c r="I4" i="4"/>
  <c r="H4" i="4"/>
  <c r="G4" i="4"/>
  <c r="F4" i="4"/>
  <c r="E4" i="4"/>
  <c r="D4" i="4"/>
  <c r="C4" i="4"/>
  <c r="B4" i="4"/>
  <c r="M74" i="2"/>
  <c r="S71" i="4" s="1"/>
  <c r="H74" i="2"/>
  <c r="N71" i="4" s="1"/>
  <c r="F74" i="2"/>
  <c r="L71" i="4" s="1"/>
  <c r="E74" i="2"/>
  <c r="K71" i="4" s="1"/>
  <c r="M73" i="2"/>
  <c r="S66" i="4" s="1"/>
  <c r="H73" i="2"/>
  <c r="N66" i="4" s="1"/>
  <c r="F73" i="2"/>
  <c r="L66" i="4" s="1"/>
  <c r="E73" i="2"/>
  <c r="K66" i="4" s="1"/>
  <c r="M72" i="2"/>
  <c r="S59" i="4" s="1"/>
  <c r="H72" i="2"/>
  <c r="N59" i="4" s="1"/>
  <c r="F72" i="2"/>
  <c r="L59" i="4" s="1"/>
  <c r="E72" i="2"/>
  <c r="K59" i="4" s="1"/>
  <c r="M71" i="2"/>
  <c r="S58" i="4" s="1"/>
  <c r="H71" i="2"/>
  <c r="N58" i="4" s="1"/>
  <c r="F71" i="2"/>
  <c r="L58" i="4" s="1"/>
  <c r="E71" i="2"/>
  <c r="K58" i="4" s="1"/>
  <c r="M70" i="2"/>
  <c r="S60" i="4" s="1"/>
  <c r="H70" i="2"/>
  <c r="N60" i="4" s="1"/>
  <c r="F70" i="2"/>
  <c r="L60" i="4" s="1"/>
  <c r="E70" i="2"/>
  <c r="K60" i="4" s="1"/>
  <c r="M69" i="2"/>
  <c r="S57" i="4" s="1"/>
  <c r="H69" i="2"/>
  <c r="N57" i="4" s="1"/>
  <c r="F69" i="2"/>
  <c r="L57" i="4" s="1"/>
  <c r="E69" i="2"/>
  <c r="K57" i="4" s="1"/>
  <c r="M68" i="2"/>
  <c r="S48" i="4" s="1"/>
  <c r="H68" i="2"/>
  <c r="N48" i="4" s="1"/>
  <c r="F68" i="2"/>
  <c r="L48" i="4" s="1"/>
  <c r="E68" i="2"/>
  <c r="K48" i="4" s="1"/>
  <c r="M67" i="2"/>
  <c r="S76" i="4" s="1"/>
  <c r="H67" i="2"/>
  <c r="N76" i="4" s="1"/>
  <c r="F67" i="2"/>
  <c r="L76" i="4" s="1"/>
  <c r="E67" i="2"/>
  <c r="K76" i="4" s="1"/>
  <c r="M66" i="2"/>
  <c r="S37" i="4" s="1"/>
  <c r="H66" i="2"/>
  <c r="N37" i="4" s="1"/>
  <c r="F66" i="2"/>
  <c r="L37" i="4" s="1"/>
  <c r="E66" i="2"/>
  <c r="K37" i="4" s="1"/>
  <c r="M65" i="2"/>
  <c r="S34" i="4" s="1"/>
  <c r="H65" i="2"/>
  <c r="N34" i="4" s="1"/>
  <c r="F65" i="2"/>
  <c r="L34" i="4" s="1"/>
  <c r="E65" i="2"/>
  <c r="K34" i="4" s="1"/>
  <c r="M64" i="2"/>
  <c r="S29" i="4" s="1"/>
  <c r="H64" i="2"/>
  <c r="N29" i="4" s="1"/>
  <c r="F64" i="2"/>
  <c r="L29" i="4" s="1"/>
  <c r="E64" i="2"/>
  <c r="K29" i="4" s="1"/>
  <c r="M63" i="2"/>
  <c r="S27" i="4" s="1"/>
  <c r="H63" i="2"/>
  <c r="N27" i="4" s="1"/>
  <c r="F63" i="2"/>
  <c r="L27" i="4" s="1"/>
  <c r="E63" i="2"/>
  <c r="K27" i="4" s="1"/>
  <c r="M62" i="2"/>
  <c r="S28" i="4" s="1"/>
  <c r="H62" i="2"/>
  <c r="N28" i="4" s="1"/>
  <c r="F62" i="2"/>
  <c r="L28" i="4" s="1"/>
  <c r="E62" i="2"/>
  <c r="K28" i="4" s="1"/>
  <c r="M61" i="2"/>
  <c r="S26" i="4" s="1"/>
  <c r="H61" i="2"/>
  <c r="N26" i="4" s="1"/>
  <c r="F61" i="2"/>
  <c r="L26" i="4" s="1"/>
  <c r="E61" i="2"/>
  <c r="K26" i="4" s="1"/>
  <c r="M60" i="2"/>
  <c r="S24" i="4" s="1"/>
  <c r="H60" i="2"/>
  <c r="N24" i="4" s="1"/>
  <c r="F60" i="2"/>
  <c r="L24" i="4" s="1"/>
  <c r="E60" i="2"/>
  <c r="K24" i="4" s="1"/>
  <c r="M59" i="2"/>
  <c r="S74" i="4" s="1"/>
  <c r="H59" i="2"/>
  <c r="N74" i="4" s="1"/>
  <c r="F59" i="2"/>
  <c r="L74" i="4" s="1"/>
  <c r="E59" i="2"/>
  <c r="K74" i="4" s="1"/>
  <c r="M58" i="2"/>
  <c r="S73" i="4" s="1"/>
  <c r="H58" i="2"/>
  <c r="N73" i="4" s="1"/>
  <c r="F58" i="2"/>
  <c r="L73" i="4" s="1"/>
  <c r="E58" i="2"/>
  <c r="K73" i="4" s="1"/>
  <c r="M57" i="2"/>
  <c r="S8" i="4" s="1"/>
  <c r="H57" i="2"/>
  <c r="N8" i="4" s="1"/>
  <c r="F57" i="2"/>
  <c r="L8" i="4" s="1"/>
  <c r="E57" i="2"/>
  <c r="K8" i="4" s="1"/>
  <c r="M56" i="2"/>
  <c r="S9" i="4" s="1"/>
  <c r="H56" i="2"/>
  <c r="N9" i="4" s="1"/>
  <c r="F56" i="2"/>
  <c r="L9" i="4" s="1"/>
  <c r="E56" i="2"/>
  <c r="K9" i="4" s="1"/>
  <c r="M55" i="2"/>
  <c r="S7" i="4" s="1"/>
  <c r="H55" i="2"/>
  <c r="N7" i="4" s="1"/>
  <c r="F55" i="2"/>
  <c r="L7" i="4" s="1"/>
  <c r="E55" i="2"/>
  <c r="K7" i="4" s="1"/>
  <c r="M54" i="2"/>
  <c r="S5" i="4" s="1"/>
  <c r="H54" i="2"/>
  <c r="N5" i="4" s="1"/>
  <c r="F54" i="2"/>
  <c r="L5" i="4" s="1"/>
  <c r="E54" i="2"/>
  <c r="K5" i="4" s="1"/>
  <c r="M53" i="2"/>
  <c r="S4" i="4" s="1"/>
  <c r="H53" i="2"/>
  <c r="N4" i="4" s="1"/>
  <c r="F53" i="2"/>
  <c r="L4" i="4" s="1"/>
  <c r="E53" i="2"/>
  <c r="K4" i="4" s="1"/>
  <c r="M52" i="2"/>
  <c r="S72" i="4" s="1"/>
  <c r="H52" i="2"/>
  <c r="N72" i="4" s="1"/>
  <c r="F52" i="2"/>
  <c r="L72" i="4" s="1"/>
  <c r="E52" i="2"/>
  <c r="K72" i="4" s="1"/>
  <c r="M51" i="2"/>
  <c r="S70" i="4" s="1"/>
  <c r="H51" i="2"/>
  <c r="N70" i="4" s="1"/>
  <c r="F51" i="2"/>
  <c r="L70" i="4" s="1"/>
  <c r="E51" i="2"/>
  <c r="K70" i="4" s="1"/>
  <c r="M50" i="2"/>
  <c r="S68" i="4" s="1"/>
  <c r="H50" i="2"/>
  <c r="N68" i="4" s="1"/>
  <c r="F50" i="2"/>
  <c r="L68" i="4" s="1"/>
  <c r="E50" i="2"/>
  <c r="K68" i="4" s="1"/>
  <c r="M49" i="2"/>
  <c r="S69" i="4" s="1"/>
  <c r="H49" i="2"/>
  <c r="N69" i="4" s="1"/>
  <c r="F49" i="2"/>
  <c r="L69" i="4" s="1"/>
  <c r="E49" i="2"/>
  <c r="K69" i="4" s="1"/>
  <c r="M48" i="2"/>
  <c r="S67" i="4" s="1"/>
  <c r="H48" i="2"/>
  <c r="N67" i="4" s="1"/>
  <c r="F48" i="2"/>
  <c r="L67" i="4" s="1"/>
  <c r="E48" i="2"/>
  <c r="K67" i="4" s="1"/>
  <c r="M47" i="2"/>
  <c r="S75" i="4" s="1"/>
  <c r="H47" i="2"/>
  <c r="N75" i="4" s="1"/>
  <c r="F47" i="2"/>
  <c r="L75" i="4" s="1"/>
  <c r="E47" i="2"/>
  <c r="K75" i="4" s="1"/>
  <c r="M46" i="2"/>
  <c r="S63" i="4" s="1"/>
  <c r="H46" i="2"/>
  <c r="N63" i="4" s="1"/>
  <c r="F46" i="2"/>
  <c r="L63" i="4" s="1"/>
  <c r="E46" i="2"/>
  <c r="K63" i="4" s="1"/>
  <c r="M45" i="2"/>
  <c r="S62" i="4" s="1"/>
  <c r="H45" i="2"/>
  <c r="N62" i="4" s="1"/>
  <c r="F45" i="2"/>
  <c r="L62" i="4" s="1"/>
  <c r="E45" i="2"/>
  <c r="K62" i="4" s="1"/>
  <c r="M44" i="2"/>
  <c r="S61" i="4" s="1"/>
  <c r="H44" i="2"/>
  <c r="N61" i="4" s="1"/>
  <c r="F44" i="2"/>
  <c r="L61" i="4" s="1"/>
  <c r="E44" i="2"/>
  <c r="K61" i="4" s="1"/>
  <c r="M43" i="2"/>
  <c r="S65" i="4" s="1"/>
  <c r="H43" i="2"/>
  <c r="N65" i="4" s="1"/>
  <c r="F43" i="2"/>
  <c r="L65" i="4" s="1"/>
  <c r="E43" i="2"/>
  <c r="K65" i="4" s="1"/>
  <c r="M42" i="2"/>
  <c r="S64" i="4" s="1"/>
  <c r="H42" i="2"/>
  <c r="N64" i="4" s="1"/>
  <c r="F42" i="2"/>
  <c r="L64" i="4" s="1"/>
  <c r="E42" i="2"/>
  <c r="K64" i="4" s="1"/>
  <c r="M41" i="2"/>
  <c r="S54" i="4" s="1"/>
  <c r="H41" i="2"/>
  <c r="N54" i="4" s="1"/>
  <c r="F41" i="2"/>
  <c r="L54" i="4" s="1"/>
  <c r="E41" i="2"/>
  <c r="K54" i="4" s="1"/>
  <c r="M40" i="2"/>
  <c r="S55" i="4" s="1"/>
  <c r="H40" i="2"/>
  <c r="N55" i="4" s="1"/>
  <c r="F40" i="2"/>
  <c r="L55" i="4" s="1"/>
  <c r="E40" i="2"/>
  <c r="K55" i="4" s="1"/>
  <c r="M39" i="2"/>
  <c r="S56" i="4" s="1"/>
  <c r="H39" i="2"/>
  <c r="N56" i="4" s="1"/>
  <c r="F39" i="2"/>
  <c r="L56" i="4" s="1"/>
  <c r="E39" i="2"/>
  <c r="K56" i="4" s="1"/>
  <c r="M38" i="2"/>
  <c r="S52" i="4" s="1"/>
  <c r="H38" i="2"/>
  <c r="N52" i="4" s="1"/>
  <c r="F38" i="2"/>
  <c r="L52" i="4" s="1"/>
  <c r="E38" i="2"/>
  <c r="K52" i="4" s="1"/>
  <c r="M37" i="2"/>
  <c r="S53" i="4" s="1"/>
  <c r="H37" i="2"/>
  <c r="N53" i="4" s="1"/>
  <c r="F37" i="2"/>
  <c r="L53" i="4" s="1"/>
  <c r="E37" i="2"/>
  <c r="K53" i="4" s="1"/>
  <c r="M36" i="2"/>
  <c r="S50" i="4" s="1"/>
  <c r="H36" i="2"/>
  <c r="N50" i="4" s="1"/>
  <c r="F36" i="2"/>
  <c r="L50" i="4" s="1"/>
  <c r="E36" i="2"/>
  <c r="K50" i="4" s="1"/>
  <c r="M35" i="2"/>
  <c r="S51" i="4" s="1"/>
  <c r="H35" i="2"/>
  <c r="N51" i="4" s="1"/>
  <c r="F35" i="2"/>
  <c r="L51" i="4" s="1"/>
  <c r="E35" i="2"/>
  <c r="K51" i="4" s="1"/>
  <c r="M34" i="2"/>
  <c r="S49" i="4" s="1"/>
  <c r="H34" i="2"/>
  <c r="N49" i="4" s="1"/>
  <c r="F34" i="2"/>
  <c r="L49" i="4" s="1"/>
  <c r="E34" i="2"/>
  <c r="K49" i="4" s="1"/>
  <c r="M33" i="2"/>
  <c r="S47" i="4" s="1"/>
  <c r="H33" i="2"/>
  <c r="N47" i="4" s="1"/>
  <c r="F33" i="2"/>
  <c r="L47" i="4" s="1"/>
  <c r="E33" i="2"/>
  <c r="K47" i="4" s="1"/>
  <c r="M32" i="2"/>
  <c r="S45" i="4" s="1"/>
  <c r="H32" i="2"/>
  <c r="N45" i="4" s="1"/>
  <c r="F32" i="2"/>
  <c r="L45" i="4" s="1"/>
  <c r="E32" i="2"/>
  <c r="K45" i="4" s="1"/>
  <c r="M31" i="2"/>
  <c r="S46" i="4" s="1"/>
  <c r="H31" i="2"/>
  <c r="N46" i="4" s="1"/>
  <c r="F31" i="2"/>
  <c r="L46" i="4" s="1"/>
  <c r="E31" i="2"/>
  <c r="K46" i="4" s="1"/>
  <c r="M30" i="2"/>
  <c r="S42" i="4" s="1"/>
  <c r="H30" i="2"/>
  <c r="N42" i="4" s="1"/>
  <c r="F30" i="2"/>
  <c r="L42" i="4" s="1"/>
  <c r="E30" i="2"/>
  <c r="K42" i="4" s="1"/>
  <c r="M29" i="2"/>
  <c r="S43" i="4" s="1"/>
  <c r="H29" i="2"/>
  <c r="N43" i="4" s="1"/>
  <c r="F29" i="2"/>
  <c r="L43" i="4" s="1"/>
  <c r="E29" i="2"/>
  <c r="K43" i="4" s="1"/>
  <c r="M28" i="2"/>
  <c r="S44" i="4" s="1"/>
  <c r="H28" i="2"/>
  <c r="N44" i="4" s="1"/>
  <c r="F28" i="2"/>
  <c r="L44" i="4" s="1"/>
  <c r="E28" i="2"/>
  <c r="K44" i="4" s="1"/>
  <c r="M27" i="2"/>
  <c r="S41" i="4" s="1"/>
  <c r="H27" i="2"/>
  <c r="N41" i="4" s="1"/>
  <c r="F27" i="2"/>
  <c r="L41" i="4" s="1"/>
  <c r="E27" i="2"/>
  <c r="K41" i="4" s="1"/>
  <c r="M26" i="2"/>
  <c r="S40" i="4" s="1"/>
  <c r="H26" i="2"/>
  <c r="N40" i="4" s="1"/>
  <c r="F26" i="2"/>
  <c r="L40" i="4" s="1"/>
  <c r="E26" i="2"/>
  <c r="K40" i="4" s="1"/>
  <c r="M25" i="2"/>
  <c r="S39" i="4" s="1"/>
  <c r="H25" i="2"/>
  <c r="N39" i="4" s="1"/>
  <c r="F25" i="2"/>
  <c r="L39" i="4" s="1"/>
  <c r="E25" i="2"/>
  <c r="K39" i="4" s="1"/>
  <c r="M24" i="2"/>
  <c r="S38" i="4" s="1"/>
  <c r="H24" i="2"/>
  <c r="N38" i="4" s="1"/>
  <c r="F24" i="2"/>
  <c r="L38" i="4" s="1"/>
  <c r="E24" i="2"/>
  <c r="K38" i="4" s="1"/>
  <c r="M23" i="2"/>
  <c r="S35" i="4" s="1"/>
  <c r="H23" i="2"/>
  <c r="N35" i="4" s="1"/>
  <c r="F23" i="2"/>
  <c r="L35" i="4" s="1"/>
  <c r="E23" i="2"/>
  <c r="K35" i="4" s="1"/>
  <c r="M22" i="2"/>
  <c r="S36" i="4" s="1"/>
  <c r="H22" i="2"/>
  <c r="N36" i="4" s="1"/>
  <c r="F22" i="2"/>
  <c r="L36" i="4" s="1"/>
  <c r="E22" i="2"/>
  <c r="K36" i="4" s="1"/>
  <c r="M21" i="2"/>
  <c r="S33" i="4" s="1"/>
  <c r="H21" i="2"/>
  <c r="N33" i="4" s="1"/>
  <c r="F21" i="2"/>
  <c r="L33" i="4" s="1"/>
  <c r="E21" i="2"/>
  <c r="K33" i="4" s="1"/>
  <c r="M20" i="2"/>
  <c r="S31" i="4" s="1"/>
  <c r="H20" i="2"/>
  <c r="N31" i="4" s="1"/>
  <c r="F20" i="2"/>
  <c r="L31" i="4" s="1"/>
  <c r="E20" i="2"/>
  <c r="K31" i="4" s="1"/>
  <c r="M19" i="2"/>
  <c r="S32" i="4" s="1"/>
  <c r="H19" i="2"/>
  <c r="N32" i="4" s="1"/>
  <c r="F19" i="2"/>
  <c r="L32" i="4" s="1"/>
  <c r="E19" i="2"/>
  <c r="K32" i="4" s="1"/>
  <c r="M18" i="2"/>
  <c r="H18" i="2"/>
  <c r="F18" i="2"/>
  <c r="E18" i="2"/>
  <c r="M17" i="2"/>
  <c r="S25" i="4" s="1"/>
  <c r="H17" i="2"/>
  <c r="N25" i="4" s="1"/>
  <c r="F17" i="2"/>
  <c r="L25" i="4" s="1"/>
  <c r="E17" i="2"/>
  <c r="K25" i="4" s="1"/>
  <c r="M16" i="2"/>
  <c r="S23" i="4" s="1"/>
  <c r="H16" i="2"/>
  <c r="N23" i="4" s="1"/>
  <c r="F16" i="2"/>
  <c r="L23" i="4" s="1"/>
  <c r="E16" i="2"/>
  <c r="K23" i="4" s="1"/>
  <c r="M15" i="2"/>
  <c r="S22" i="4" s="1"/>
  <c r="H15" i="2"/>
  <c r="N22" i="4" s="1"/>
  <c r="F15" i="2"/>
  <c r="L22" i="4" s="1"/>
  <c r="E15" i="2"/>
  <c r="K22" i="4" s="1"/>
  <c r="M14" i="2"/>
  <c r="S21" i="4" s="1"/>
  <c r="H14" i="2"/>
  <c r="N21" i="4" s="1"/>
  <c r="F14" i="2"/>
  <c r="L21" i="4" s="1"/>
  <c r="E14" i="2"/>
  <c r="K21" i="4" s="1"/>
  <c r="M13" i="2"/>
  <c r="S20" i="4" s="1"/>
  <c r="H13" i="2"/>
  <c r="N20" i="4" s="1"/>
  <c r="F13" i="2"/>
  <c r="L20" i="4" s="1"/>
  <c r="E13" i="2"/>
  <c r="K20" i="4" s="1"/>
  <c r="M12" i="2"/>
  <c r="S18" i="4" s="1"/>
  <c r="H12" i="2"/>
  <c r="N18" i="4" s="1"/>
  <c r="F12" i="2"/>
  <c r="L18" i="4" s="1"/>
  <c r="E12" i="2"/>
  <c r="K18" i="4" s="1"/>
  <c r="M11" i="2"/>
  <c r="S17" i="4" s="1"/>
  <c r="H11" i="2"/>
  <c r="N17" i="4" s="1"/>
  <c r="F11" i="2"/>
  <c r="L17" i="4" s="1"/>
  <c r="E11" i="2"/>
  <c r="K17" i="4" s="1"/>
  <c r="M10" i="2"/>
  <c r="S19" i="4" s="1"/>
  <c r="H10" i="2"/>
  <c r="N19" i="4" s="1"/>
  <c r="F10" i="2"/>
  <c r="L19" i="4" s="1"/>
  <c r="E10" i="2"/>
  <c r="K19" i="4" s="1"/>
  <c r="M9" i="2"/>
  <c r="S16" i="4" s="1"/>
  <c r="H9" i="2"/>
  <c r="N16" i="4" s="1"/>
  <c r="F9" i="2"/>
  <c r="L16" i="4" s="1"/>
  <c r="E9" i="2"/>
  <c r="K16" i="4" s="1"/>
  <c r="M8" i="2"/>
  <c r="S15" i="4" s="1"/>
  <c r="H8" i="2"/>
  <c r="N15" i="4" s="1"/>
  <c r="F8" i="2"/>
  <c r="L15" i="4" s="1"/>
  <c r="E8" i="2"/>
  <c r="K15" i="4" s="1"/>
  <c r="M7" i="2"/>
  <c r="S14" i="4" s="1"/>
  <c r="H7" i="2"/>
  <c r="N14" i="4" s="1"/>
  <c r="F7" i="2"/>
  <c r="L14" i="4" s="1"/>
  <c r="E7" i="2"/>
  <c r="K14" i="4" s="1"/>
  <c r="M6" i="2"/>
  <c r="S13" i="4" s="1"/>
  <c r="H6" i="2"/>
  <c r="N13" i="4" s="1"/>
  <c r="F6" i="2"/>
  <c r="L13" i="4" s="1"/>
  <c r="E6" i="2"/>
  <c r="K13" i="4" s="1"/>
  <c r="M5" i="2"/>
  <c r="S12" i="4" s="1"/>
  <c r="H5" i="2"/>
  <c r="N12" i="4" s="1"/>
  <c r="F5" i="2"/>
  <c r="L12" i="4" s="1"/>
  <c r="E5" i="2"/>
  <c r="K12" i="4" s="1"/>
  <c r="M4" i="2"/>
  <c r="S11" i="4" s="1"/>
  <c r="H4" i="2"/>
  <c r="N11" i="4" s="1"/>
  <c r="F4" i="2"/>
  <c r="L11" i="4" s="1"/>
  <c r="E4" i="2"/>
  <c r="K11" i="4" s="1"/>
  <c r="W64" i="4" l="1"/>
  <c r="V65" i="4"/>
  <c r="T66" i="4"/>
  <c r="AA69" i="4"/>
  <c r="W71" i="4"/>
  <c r="V68" i="4"/>
  <c r="T69" i="4"/>
  <c r="AB69" i="4"/>
  <c r="Z70" i="4"/>
  <c r="V72" i="4"/>
  <c r="T73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AA6" i="4"/>
  <c r="W8" i="4"/>
  <c r="AB73" i="4"/>
  <c r="Z74" i="4"/>
  <c r="T76" i="4"/>
  <c r="AB76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5" i="4"/>
  <c r="X76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X75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Z13" i="4"/>
  <c r="AA68" i="4"/>
  <c r="W70" i="4"/>
  <c r="AA72" i="4"/>
  <c r="AB36" i="4"/>
  <c r="X50" i="4"/>
  <c r="X27" i="4"/>
  <c r="X43" i="4"/>
  <c r="Z62" i="4"/>
  <c r="V64" i="4"/>
  <c r="AA65" i="4"/>
  <c r="U72" i="4"/>
  <c r="AA73" i="4"/>
  <c r="U75" i="4"/>
  <c r="X22" i="4"/>
  <c r="AA21" i="4"/>
  <c r="AA7" i="4"/>
  <c r="W9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T52" i="4"/>
  <c r="AB66" i="4"/>
  <c r="W75" i="4"/>
  <c r="T28" i="4"/>
  <c r="AB28" i="4"/>
  <c r="AB31" i="4"/>
  <c r="X39" i="4"/>
  <c r="AA44" i="4"/>
  <c r="AB47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V75" i="4"/>
  <c r="AA76" i="4"/>
  <c r="AA5" i="4"/>
  <c r="AB26" i="4"/>
  <c r="T42" i="4"/>
  <c r="AB42" i="4"/>
  <c r="AA64" i="4"/>
  <c r="W69" i="4"/>
  <c r="AA71" i="4"/>
  <c r="W4" i="4"/>
  <c r="U5" i="4"/>
  <c r="Z6" i="4"/>
  <c r="W7" i="4"/>
  <c r="T8" i="4"/>
  <c r="AB8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5" i="4"/>
  <c r="V76" i="4"/>
  <c r="W5" i="4"/>
  <c r="Y7" i="4"/>
  <c r="V8" i="4"/>
  <c r="AA9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T75" i="4"/>
  <c r="AB75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76" i="4"/>
  <c r="Z4" i="4"/>
  <c r="U6" i="4"/>
  <c r="U11" i="4"/>
  <c r="X13" i="4"/>
  <c r="Y14" i="4"/>
  <c r="T16" i="4"/>
  <c r="AB16" i="4"/>
  <c r="V17" i="4"/>
  <c r="Y19" i="4"/>
  <c r="Z20" i="4"/>
  <c r="V73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6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6" i="4"/>
  <c r="T30" i="4"/>
  <c r="AB30" i="4"/>
  <c r="X31" i="4"/>
  <c r="T46" i="4"/>
  <c r="AB46" i="4"/>
  <c r="X47" i="4"/>
  <c r="AA75" i="4"/>
  <c r="T32" i="4"/>
  <c r="AB32" i="4"/>
  <c r="X33" i="4"/>
  <c r="T48" i="4"/>
  <c r="AB48" i="4"/>
  <c r="X49" i="4"/>
  <c r="W56" i="4"/>
  <c r="AA66" i="4"/>
  <c r="W76" i="4"/>
  <c r="AB53" i="4"/>
  <c r="T55" i="4"/>
  <c r="AB55" i="4"/>
  <c r="X57" i="4"/>
  <c r="T59" i="4"/>
  <c r="AB59" i="4"/>
  <c r="X61" i="4"/>
  <c r="T63" i="4"/>
  <c r="AB63" i="4"/>
  <c r="X65" i="4"/>
  <c r="X53" i="4"/>
  <c r="X55" i="4"/>
  <c r="T57" i="4"/>
  <c r="AB57" i="4"/>
  <c r="X59" i="4"/>
  <c r="T61" i="4"/>
  <c r="AB61" i="4"/>
  <c r="X63" i="4"/>
  <c r="T65" i="4"/>
  <c r="AB65" i="4"/>
  <c r="X67" i="4"/>
  <c r="B2" i="6"/>
  <c r="AC66" i="4" l="1"/>
  <c r="AC17" i="4"/>
  <c r="AC73" i="4"/>
  <c r="AC9" i="4"/>
  <c r="AC38" i="4"/>
  <c r="AC64" i="4"/>
  <c r="AC5" i="4"/>
  <c r="AC72" i="4"/>
  <c r="AC31" i="4"/>
  <c r="AC69" i="4"/>
  <c r="AC35" i="4"/>
  <c r="AC11" i="4"/>
  <c r="AC45" i="4"/>
  <c r="AC13" i="4"/>
  <c r="AC19" i="4"/>
  <c r="AC20" i="4"/>
  <c r="AC52" i="4"/>
  <c r="AC43" i="4"/>
  <c r="AC47" i="4"/>
  <c r="AC71" i="4"/>
  <c r="AC53" i="4"/>
  <c r="AC51" i="4"/>
  <c r="AC54" i="4"/>
  <c r="AC76" i="4"/>
  <c r="AC23" i="4"/>
  <c r="AC28" i="4"/>
  <c r="AC21" i="4"/>
  <c r="AC75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50" i="4"/>
  <c r="AC22" i="4"/>
  <c r="AC24" i="4"/>
  <c r="AC7" i="4"/>
  <c r="AC18" i="4"/>
  <c r="AC63" i="4"/>
  <c r="AC48" i="4"/>
  <c r="AC6" i="4"/>
  <c r="AC14" i="4"/>
  <c r="AC8" i="4"/>
  <c r="AC44" i="4"/>
  <c r="AC4" i="4"/>
  <c r="AC62" i="4"/>
  <c r="AC58" i="4"/>
  <c r="AC60" i="4"/>
  <c r="AC16" i="4"/>
  <c r="AC61" i="4"/>
  <c r="AC12" i="4"/>
  <c r="AC46" i="4"/>
  <c r="AC56" i="4"/>
  <c r="AC74" i="4"/>
  <c r="AC40" i="4"/>
  <c r="AC34" i="4"/>
  <c r="AC65" i="4"/>
  <c r="AC55" i="4"/>
  <c r="AC57" i="4"/>
  <c r="F3" i="2"/>
  <c r="L10" i="4" s="1"/>
  <c r="U10" i="4" s="1"/>
  <c r="M3" i="2" l="1"/>
  <c r="S10" i="4" s="1"/>
  <c r="AB10" i="4" s="1"/>
  <c r="H3" i="2"/>
  <c r="N10" i="4" s="1"/>
  <c r="W10" i="4" s="1"/>
  <c r="E3" i="2"/>
  <c r="K10" i="4" s="1"/>
  <c r="T10" i="4" s="1"/>
  <c r="Q11" i="5"/>
  <c r="AC10" i="4" l="1"/>
  <c r="B1" i="6"/>
  <c r="M77" i="4" l="1"/>
  <c r="E77" i="4"/>
  <c r="H77" i="4" l="1"/>
  <c r="P77" i="4"/>
  <c r="I77" i="4"/>
  <c r="J77" i="4"/>
  <c r="R77" i="4"/>
  <c r="Q77" i="4"/>
  <c r="D77" i="4"/>
  <c r="L77" i="4"/>
  <c r="F77" i="4"/>
  <c r="N77" i="4"/>
  <c r="G77" i="4"/>
  <c r="C77" i="4"/>
  <c r="S77" i="4"/>
  <c r="O77" i="4"/>
  <c r="B77" i="4"/>
  <c r="M75" i="2" l="1"/>
  <c r="L75" i="2"/>
  <c r="K75" i="2"/>
  <c r="J75" i="2"/>
  <c r="I75" i="2"/>
  <c r="H75" i="2"/>
  <c r="G75" i="2"/>
  <c r="F75" i="2"/>
  <c r="E75" i="2"/>
  <c r="K77" i="4" l="1"/>
  <c r="AA77" i="4" l="1"/>
  <c r="X77" i="4"/>
  <c r="W77" i="4"/>
  <c r="T77" i="4" l="1"/>
  <c r="V77" i="4"/>
  <c r="Z77" i="4"/>
  <c r="AB77" i="4"/>
  <c r="U77" i="4"/>
  <c r="Y77" i="4"/>
</calcChain>
</file>

<file path=xl/sharedStrings.xml><?xml version="1.0" encoding="utf-8"?>
<sst xmlns="http://schemas.openxmlformats.org/spreadsheetml/2006/main" count="858" uniqueCount="287">
  <si>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</si>
  <si>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</si>
  <si>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</si>
  <si>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</si>
  <si>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</si>
  <si>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</si>
  <si>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</si>
  <si>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</si>
  <si>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</si>
  <si>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</si>
  <si>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</si>
  <si>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</si>
  <si>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</si>
  <si>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</si>
  <si>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</si>
  <si>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</si>
  <si>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</si>
  <si>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</si>
  <si>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</si>
  <si>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</si>
  <si>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</si>
  <si>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</si>
  <si>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</si>
  <si>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</si>
  <si>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</si>
  <si>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</si>
  <si>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</si>
  <si>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</si>
  <si>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</si>
  <si>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</si>
  <si>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</si>
  <si>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</si>
  <si>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</si>
  <si>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</si>
  <si>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ALIETTE WP80 20X500GR BAG IN</t>
  </si>
  <si>
    <t>Sum of Opening Balance</t>
  </si>
  <si>
    <t>Sum of Inwards</t>
  </si>
  <si>
    <t>Sum of Outwards</t>
  </si>
  <si>
    <t>Sum of Closing Balance</t>
  </si>
  <si>
    <t>Company Name:-BAYER</t>
  </si>
  <si>
    <t>ALIETTE WP80 10X1KG BAG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</si>
  <si>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</si>
  <si>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</si>
  <si>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</si>
  <si>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</si>
  <si>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</si>
  <si>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</si>
  <si>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GURJAR KRISHI SEWA KENDRA CHHIPANER ROAD HARDA MP</t>
  </si>
  <si>
    <t>Madhya Pradesh - 461331, India</t>
  </si>
  <si>
    <t>Bayer Crop Sciences</t>
  </si>
  <si>
    <t>1-Apr-20 to 30-Nov-20</t>
  </si>
  <si>
    <t/>
  </si>
  <si>
    <t>Gurjar Krishi Sewa Kendra 20-21</t>
  </si>
  <si>
    <t>SAPLPur</t>
  </si>
  <si>
    <t>SAPLsales</t>
  </si>
  <si>
    <t>SAPLCls</t>
  </si>
  <si>
    <t>Admire 150 Gm Pack</t>
  </si>
  <si>
    <t>Admire 75 Gm Pack</t>
  </si>
  <si>
    <t>ALANTO 1LTR</t>
  </si>
  <si>
    <t>ALANTO 250ML</t>
  </si>
  <si>
    <t>ALANTO 500ML</t>
  </si>
  <si>
    <t>Aliette 1kg</t>
  </si>
  <si>
    <t>Aliette 250gm</t>
  </si>
  <si>
    <t>Aliette 500gm</t>
  </si>
  <si>
    <t>Alliete 250gm</t>
  </si>
  <si>
    <t>Alliete 500gm</t>
  </si>
  <si>
    <t>Ambition 1ltr</t>
  </si>
  <si>
    <t>Ambition 500ml</t>
  </si>
  <si>
    <t>Antracol 1 Kg Pack</t>
  </si>
  <si>
    <t>Antracol 500 Gm Pack</t>
  </si>
  <si>
    <t>Bonus 250ml</t>
  </si>
  <si>
    <t>Buonos 1 Ltr</t>
  </si>
  <si>
    <t>Confidor 100ml</t>
  </si>
  <si>
    <t>CONFIDOR 250ML</t>
  </si>
  <si>
    <t>CONFIDOR 500ML</t>
  </si>
  <si>
    <t>DECIS 101.2 1LTR</t>
  </si>
  <si>
    <t>Decis 1ltr</t>
  </si>
  <si>
    <t>Decis 250ml</t>
  </si>
  <si>
    <t>DECIS EC 28 1LTR</t>
  </si>
  <si>
    <t>Evergol Extend 100ML</t>
  </si>
  <si>
    <t>Evergol Extend 250 Ml</t>
  </si>
  <si>
    <t>Fame 100ml</t>
  </si>
  <si>
    <t>Fame 250ml</t>
  </si>
  <si>
    <t>FAME 500ML</t>
  </si>
  <si>
    <t>Sale bill pending</t>
  </si>
  <si>
    <t>Fenos Quick 250 Ml</t>
  </si>
  <si>
    <t>FOLICOR   1 LTR</t>
  </si>
  <si>
    <t>Folicur 250ml</t>
  </si>
  <si>
    <t>FOLICUR  500 ML</t>
  </si>
  <si>
    <t>Foost 500 Gm</t>
  </si>
  <si>
    <t>Gaucho 100 Ml</t>
  </si>
  <si>
    <t>Gaucho 1 Ltr</t>
  </si>
  <si>
    <t>Gaucho 250 ML</t>
  </si>
  <si>
    <t>GLAMORE 250GM</t>
  </si>
  <si>
    <t>INFINITO 500ML</t>
  </si>
  <si>
    <t>Jump 40gm</t>
  </si>
  <si>
    <t>Larvin 1kg</t>
  </si>
  <si>
    <t>Larvin 500gm</t>
  </si>
  <si>
    <t>Purchase Bill Optional</t>
  </si>
  <si>
    <t>Laudis 115 Ml</t>
  </si>
  <si>
    <t>Laudis 230 Ml</t>
  </si>
  <si>
    <t>Laudis 57.5 Ml</t>
  </si>
  <si>
    <t>Lesenta 100 Gm</t>
  </si>
  <si>
    <t>Lesenta 40gm</t>
  </si>
  <si>
    <t>LUNA EXPRES 250 ML</t>
  </si>
  <si>
    <t>Luna Express 100ml</t>
  </si>
  <si>
    <t>Movento 250 Ml</t>
  </si>
  <si>
    <t>Nativo 1 Kg</t>
  </si>
  <si>
    <t>Nativo  250  Gr</t>
  </si>
  <si>
    <t>Nativo 500gm</t>
  </si>
  <si>
    <t>Oberon 200ml</t>
  </si>
  <si>
    <t>OBERON 500ML</t>
  </si>
  <si>
    <t>Planofix 100ml</t>
  </si>
  <si>
    <t>Planofix 250ml</t>
  </si>
  <si>
    <t>Planofix 500ml</t>
  </si>
  <si>
    <t>RAXIL 100 GM</t>
  </si>
  <si>
    <t>RAXIL EASY 100ML</t>
  </si>
  <si>
    <t>RAXIL EASY 1LTR</t>
  </si>
  <si>
    <t>Raxil Easy 250 Ml</t>
  </si>
  <si>
    <t>Regent 1 Ltr</t>
  </si>
  <si>
    <t>Regent  250  Ml</t>
  </si>
  <si>
    <t>Regent 500  Ml</t>
  </si>
  <si>
    <t>REGENT GOLD 250ML</t>
  </si>
  <si>
    <t>REGENT GRO 5KG</t>
  </si>
  <si>
    <t>SECTIN 600GR</t>
  </si>
  <si>
    <t>Sivanto 250ml</t>
  </si>
  <si>
    <t>Soloman 1ltr</t>
  </si>
  <si>
    <t>Solomon 250 Ml</t>
  </si>
  <si>
    <t>Solomon 500 Ml</t>
  </si>
  <si>
    <t>Super Confidor 250ml</t>
  </si>
  <si>
    <t>SUPER CONFIDOR 500 ML</t>
  </si>
  <si>
    <t>Velum Prime 250 Ml</t>
  </si>
  <si>
    <t>Volume Prime 2500ml</t>
  </si>
  <si>
    <t>Whipsuper 1LTR</t>
  </si>
  <si>
    <t>WHIPSUPER 500ML</t>
  </si>
  <si>
    <t>ANTRACOL (T) WP70 10X1KG BAG IN</t>
  </si>
  <si>
    <t>Admire 150 Gm Pack-pack</t>
  </si>
  <si>
    <t>ADMIRE (T) WG70 30X150GR BOT IN</t>
  </si>
  <si>
    <t>Admire 75 Gm Pack-pack</t>
  </si>
  <si>
    <t>ADMIRE (T) WG70 60X75GR BOT IN</t>
  </si>
  <si>
    <t>ALANTO 1LTR-pack</t>
  </si>
  <si>
    <t>ADUE WG70 6X100G BOT IN</t>
  </si>
  <si>
    <t>ALANTO 250ML-pack</t>
  </si>
  <si>
    <t>ALANTO (T) SC240 40X250ML BOT IN</t>
  </si>
  <si>
    <t>ALANTO 500ML-pack</t>
  </si>
  <si>
    <t>ALANTO (T) SC240 20X500ML BOT IN</t>
  </si>
  <si>
    <t>Aliette 1kg-pack</t>
  </si>
  <si>
    <t>Aliette 250gm-pack</t>
  </si>
  <si>
    <t>Aliette 500gm-pack</t>
  </si>
  <si>
    <t>Alliete 250gm-pack</t>
  </si>
  <si>
    <t>Alliete 500gm-pack</t>
  </si>
  <si>
    <t>Ambition 1ltr-pack</t>
  </si>
  <si>
    <t>Ambition 500ml-pack</t>
  </si>
  <si>
    <t>AMBITION 20X500ML BOT IN</t>
  </si>
  <si>
    <t>Antracol 1 Kg Pack-pack</t>
  </si>
  <si>
    <t>Antracol 500 Gm Pack-pack</t>
  </si>
  <si>
    <t>ANTRACOL (T) WP70 20X500GR BAG IN</t>
  </si>
  <si>
    <t>Bonus 250ml-pack</t>
  </si>
  <si>
    <t>Buonos 1 Ltr-pack</t>
  </si>
  <si>
    <t>Confidor 100ml-pack</t>
  </si>
  <si>
    <t>CONFIDOR (T) SL200 50X100ML BOT IN</t>
  </si>
  <si>
    <t>CONFIDOR 250ML-pack</t>
  </si>
  <si>
    <t>CONFIDOR (T) SL200 20X250ML BOT IN</t>
  </si>
  <si>
    <t>CONFIDOR 500ML-pack</t>
  </si>
  <si>
    <t>CONFIDOR (T) SL200 20X500ML BOT IN</t>
  </si>
  <si>
    <t>DECIS 101.2 1LTR-pack</t>
  </si>
  <si>
    <t>DECIS EC101-2 10X1L BOT IN</t>
  </si>
  <si>
    <t>Decis 1ltr-pack</t>
  </si>
  <si>
    <t>DECIS EC 28 10X1L BOT IN</t>
  </si>
  <si>
    <t>Decis 250ml-pack</t>
  </si>
  <si>
    <t>DECIS EC 28 40X250ML BOT IN</t>
  </si>
  <si>
    <t>DECIS EC 28 1LTR-pack</t>
  </si>
  <si>
    <t>Evergol Extend 100ML-pack</t>
  </si>
  <si>
    <t>EVERGOL XTEND FS308 50X100ML BOT IN</t>
  </si>
  <si>
    <t>Evergol Extend 250 Ml-pack</t>
  </si>
  <si>
    <t>EVERGOL XTEND FS308 40X250ML BOT IN</t>
  </si>
  <si>
    <t>Fame 100ml-pack</t>
  </si>
  <si>
    <t>FAME (T) SC480 20X100ML BOT IN</t>
  </si>
  <si>
    <t>Fame 250ml-pack</t>
  </si>
  <si>
    <t>FAME (T) SC480 8X250ML BOT IN</t>
  </si>
  <si>
    <t>FAME 500ML-pack</t>
  </si>
  <si>
    <t>FAME (T) SC480 4X500ML BOT IN</t>
  </si>
  <si>
    <t>Fenos Quick 250 Ml-pack</t>
  </si>
  <si>
    <t>FENOS QUICK SC150 40X250ML BOT IN</t>
  </si>
  <si>
    <t>FOLICOR 1 LTR-pack</t>
  </si>
  <si>
    <t>FOLICUR (T) EC250 10X1L BOT IN</t>
  </si>
  <si>
    <t>Folicur 250ml-pack</t>
  </si>
  <si>
    <t>FOLICUR (T) EC250 40X250ML BOT IN</t>
  </si>
  <si>
    <t>FOLICUR 500 ML-pack</t>
  </si>
  <si>
    <t>FOLICUR (T) EC250 20X500ML BOT IN</t>
  </si>
  <si>
    <t>Foost 500 Gm-pack</t>
  </si>
  <si>
    <t>FOOST WP50 24X500G BAG IN</t>
  </si>
  <si>
    <t>Gaucho 100 Ml-pack</t>
  </si>
  <si>
    <t>GAUCHO FS600 50X100ML BOT IN</t>
  </si>
  <si>
    <t>Gaucho 1 Ltr-pack</t>
  </si>
  <si>
    <t>GAUCHO FS600 2X(5X1L) BOT IN</t>
  </si>
  <si>
    <t>Gaucho 250 ML-pack</t>
  </si>
  <si>
    <t>GAUCHO FS600 40X250ML BOT IN</t>
  </si>
  <si>
    <t>GLAMORE 250GM-pack</t>
  </si>
  <si>
    <t>GLAMORE WG80 8X250GR BAG IN</t>
  </si>
  <si>
    <t>INFINITO 500ML-pack</t>
  </si>
  <si>
    <t>INFINITO SC687 5 20X500ML BOT IN</t>
  </si>
  <si>
    <t>Jump 40gm-pack</t>
  </si>
  <si>
    <t>JUMP WG80 80X40GR BAG IN</t>
  </si>
  <si>
    <t>Larvin 1kg-pack</t>
  </si>
  <si>
    <t>LARVIN (T) WP75 10X1KG BAG IN</t>
  </si>
  <si>
    <t>Larvin 500gm-pack</t>
  </si>
  <si>
    <t>LARVIN (T) WP75 20X500GR BAG IN</t>
  </si>
  <si>
    <t>Laudis 115 Ml-pack</t>
  </si>
  <si>
    <t>LAUDIS SC630 8X115ML BOT IN</t>
  </si>
  <si>
    <t>Laudis 230 Ml-pack</t>
  </si>
  <si>
    <t>LAUDIS SC630 3X230ML BOT IN</t>
  </si>
  <si>
    <t>Laudis 57.5 Ml-pack</t>
  </si>
  <si>
    <t>LAUDIS SC630 10X57.5ML BOT IN</t>
  </si>
  <si>
    <t>Lesenta 100 Gm-pack</t>
  </si>
  <si>
    <t>LESENTA WG80 50X100GR BAG IN</t>
  </si>
  <si>
    <t>Lesenta 40gm-pack</t>
  </si>
  <si>
    <t>LESENTA WG80 100X40GR BAG IN</t>
  </si>
  <si>
    <t>LUNA EXPRES 250 ML-pack</t>
  </si>
  <si>
    <t>LUNA EXPERIENCE SC400 40X250ML BOT IN</t>
  </si>
  <si>
    <t>Luna Express 100ml-pack</t>
  </si>
  <si>
    <t>LUNA EXPERIENCE SC400 50X100ML BOT IN</t>
  </si>
  <si>
    <t>Movento 250 Ml-pack</t>
  </si>
  <si>
    <t>MELODY DUO WP66 8 40X250GR BAG BD</t>
  </si>
  <si>
    <t>Nativo 1 Kg-pack</t>
  </si>
  <si>
    <t>NATIVO WG75 10X1KG BAG IN</t>
  </si>
  <si>
    <t>Nativo 250 Gr-pack</t>
  </si>
  <si>
    <t>NATIVO WG75 40X250GR BAG IN</t>
  </si>
  <si>
    <t>Nativo 500gm-pack</t>
  </si>
  <si>
    <t>NATIVO WG75 20X500GR BAG IN</t>
  </si>
  <si>
    <t>Oberon 200ml-pack</t>
  </si>
  <si>
    <t>OBERON (T) SC240 40X200ML BOT IN</t>
  </si>
  <si>
    <t>OBERON 500ML-pack</t>
  </si>
  <si>
    <t>OBERON (T) SC240 20X500ML BOT IN</t>
  </si>
  <si>
    <t>Planofix 100ml-pack</t>
  </si>
  <si>
    <t>PLANOFIX SL4 5 50X100ML BOT IN</t>
  </si>
  <si>
    <t>Planofix 250ml-pack</t>
  </si>
  <si>
    <t>PLANOFIX SL4 5 40X250ML BOT IN</t>
  </si>
  <si>
    <t>Planofix 500ml-pack</t>
  </si>
  <si>
    <t>PLANOFIX SL4 5 20X500ML BOT IN</t>
  </si>
  <si>
    <t>RAXIL 100 GM-pack</t>
  </si>
  <si>
    <t>RAXIL (T) DS2 5X(10X100GR) BAG IN</t>
  </si>
  <si>
    <t>RAXIL EASY 100ML-pack</t>
  </si>
  <si>
    <t>RAXIL EASY FS60 50X100ML BOT IN</t>
  </si>
  <si>
    <t>RAXIL EASY 1LTR-pack</t>
  </si>
  <si>
    <t>RAXIL EASY FS60 10X1L BOT IN</t>
  </si>
  <si>
    <t>Raxil Easy 250 Ml-pack</t>
  </si>
  <si>
    <t>RAXIL EASY FS60 40X250ML BOT IN</t>
  </si>
  <si>
    <t>Regent 1 Ltr-pack</t>
  </si>
  <si>
    <t>REGENT (T) SC50 10X1L BOT IN</t>
  </si>
  <si>
    <t>Regent 250 Ml-pack</t>
  </si>
  <si>
    <t>REGENT (T) SC50 20X250ML BOT IN</t>
  </si>
  <si>
    <t>Regent 500 Ml-pack</t>
  </si>
  <si>
    <t>REGENT (T) SC50 20X500ML BOT IN</t>
  </si>
  <si>
    <t>REGENT GOLD 250ML-pack</t>
  </si>
  <si>
    <t>REGENT GOLD SC200 40X250ML BOT IN</t>
  </si>
  <si>
    <t>REGENT GRO 5KG-pack</t>
  </si>
  <si>
    <t>REGENT GR0 3 4X5KG BAG IN</t>
  </si>
  <si>
    <t>SECTIN 600GR-pack</t>
  </si>
  <si>
    <t>SECTIN WG60 20X600GR BAG IN</t>
  </si>
  <si>
    <t>Sivanto 250ml-pack</t>
  </si>
  <si>
    <t>SIVANTO PRIME SL200 40X250ML BOT IN</t>
  </si>
  <si>
    <t>Soloman 1ltr-pack</t>
  </si>
  <si>
    <t>SOLOMON OD300 10X1L BOT IN</t>
  </si>
  <si>
    <t>Solomon 250 Ml-pack</t>
  </si>
  <si>
    <t>SOLOMON OD300 40X250ML BOT IN</t>
  </si>
  <si>
    <t>Solomon 500 Ml-pack</t>
  </si>
  <si>
    <t>SOLOMON OD300 20X500ML BOT IN</t>
  </si>
  <si>
    <t>Super Confidor 250ml-pack</t>
  </si>
  <si>
    <t>CONFIDOR SUPER (T) SC350 20X250ML BOT IN</t>
  </si>
  <si>
    <t>SUPER CONFIDOR 500 ML-pack</t>
  </si>
  <si>
    <t>CONFIDOR SUPER (T) SC350 20X500ML BOT IN</t>
  </si>
  <si>
    <t>Velum Prime 250 Ml-pack</t>
  </si>
  <si>
    <t>VELUM PRIME SC400 40X250ML BOT IN</t>
  </si>
  <si>
    <t>Volume Prime 2500ml-pack</t>
  </si>
  <si>
    <t>Whipsuper 1LTR-pack</t>
  </si>
  <si>
    <t>WHIPSUPER (T) EC90 10X1L BOT IN</t>
  </si>
  <si>
    <t>WHIPSUPER 500ML-pack</t>
  </si>
  <si>
    <t>WHIPSUPER (T) EC90 20X500ML BOT IN</t>
  </si>
  <si>
    <t>Stock and Sales FOR THE PERIOD 01-Apr-2020 TO 30-Nov-2020</t>
  </si>
  <si>
    <t>DISTRIBUTOR:Gurjarkrishi Sewa Kendra,</t>
  </si>
  <si>
    <t>SAPCODE</t>
  </si>
  <si>
    <t>Gurjarkrishi Sewa Kendra</t>
  </si>
  <si>
    <t>NEWPRODUCT_9060566</t>
  </si>
  <si>
    <t>DISCOUNTINUE PRODUCT</t>
  </si>
  <si>
    <t>GRANDTOTAL</t>
  </si>
  <si>
    <t>Generated on 1/5/2021 10:31:51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</si>
</sst>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Pack&quot;"/>
    <numFmt numFmtId="169" formatCode="&quot;&quot;0&quot; Kg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7" fillId="0" borderId="0" xfId="0" applyNumberFormat="1" applyFont="1" applyAlignment="1">
      <alignment vertical="top"/>
    </xf>
    <xf numFmtId="49" fontId="8" fillId="0" borderId="23" xfId="0" applyNumberFormat="1" applyFont="1" applyBorder="1" applyAlignment="1">
      <alignment horizontal="left" vertical="top" indent="3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indent="3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8" fillId="0" borderId="24" xfId="0" applyNumberFormat="1" applyFont="1" applyBorder="1" applyAlignment="1">
      <alignment horizontal="left" vertical="top" indent="3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3"/>
    </xf>
    <xf numFmtId="49" fontId="10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3"/>
    </xf>
    <xf numFmtId="166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9060566/BAYERProductwiseStocknSalesFrom01-Apr-2020To30-Nov-2020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ALANTO 1LTR</v>
          </cell>
          <cell r="B2" t="str">
            <v>ALANTO 1LTR-Pack</v>
          </cell>
          <cell r="C2">
            <v>1</v>
          </cell>
          <cell r="D2">
            <v>0</v>
          </cell>
          <cell r="E2">
            <v>30</v>
          </cell>
          <cell r="F2">
            <v>0</v>
          </cell>
          <cell r="G2">
            <v>30</v>
          </cell>
          <cell r="H2">
            <v>33</v>
          </cell>
          <cell r="I2">
            <v>0</v>
          </cell>
          <cell r="J2">
            <v>33</v>
          </cell>
          <cell r="K2">
            <v>0</v>
          </cell>
          <cell r="L2">
            <v>0</v>
          </cell>
        </row>
        <row r="3">
          <cell r="A3" t="str">
            <v>ALANTO 250ML</v>
          </cell>
          <cell r="B3" t="str">
            <v>ALANTO 250ML-Pack</v>
          </cell>
          <cell r="C3">
            <v>1</v>
          </cell>
          <cell r="D3">
            <v>0</v>
          </cell>
          <cell r="E3">
            <v>200</v>
          </cell>
          <cell r="F3">
            <v>0</v>
          </cell>
          <cell r="G3">
            <v>200</v>
          </cell>
          <cell r="H3">
            <v>117</v>
          </cell>
          <cell r="I3">
            <v>0</v>
          </cell>
          <cell r="J3">
            <v>117</v>
          </cell>
          <cell r="K3">
            <v>0</v>
          </cell>
          <cell r="L3">
            <v>0</v>
          </cell>
        </row>
        <row r="4">
          <cell r="A4" t="str">
            <v>ALANTO 500ML</v>
          </cell>
          <cell r="B4" t="str">
            <v>ALANTO 500ML-Pack</v>
          </cell>
          <cell r="C4">
            <v>1</v>
          </cell>
          <cell r="D4">
            <v>0</v>
          </cell>
          <cell r="E4">
            <v>100</v>
          </cell>
          <cell r="F4">
            <v>0</v>
          </cell>
          <cell r="G4">
            <v>100</v>
          </cell>
          <cell r="H4">
            <v>40</v>
          </cell>
          <cell r="I4">
            <v>0</v>
          </cell>
          <cell r="J4">
            <v>40</v>
          </cell>
          <cell r="K4">
            <v>0</v>
          </cell>
          <cell r="L4">
            <v>0</v>
          </cell>
        </row>
        <row r="5">
          <cell r="A5" t="str">
            <v>Admire 150 Gm Pack</v>
          </cell>
          <cell r="B5" t="str">
            <v>Admire 150 Gm Pack-Pack</v>
          </cell>
          <cell r="C5">
            <v>1</v>
          </cell>
          <cell r="D5">
            <v>0</v>
          </cell>
          <cell r="E5">
            <v>60</v>
          </cell>
          <cell r="F5">
            <v>0</v>
          </cell>
          <cell r="G5">
            <v>60</v>
          </cell>
          <cell r="H5">
            <v>10</v>
          </cell>
          <cell r="I5">
            <v>0</v>
          </cell>
          <cell r="J5">
            <v>10</v>
          </cell>
          <cell r="K5">
            <v>0</v>
          </cell>
          <cell r="L5">
            <v>0</v>
          </cell>
        </row>
        <row r="6">
          <cell r="A6" t="str">
            <v>Admire 2 Gm Pack</v>
          </cell>
          <cell r="B6" t="str">
            <v>Admire 2 Gm Pack-Pack</v>
          </cell>
          <cell r="C6">
            <v>1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4</v>
          </cell>
          <cell r="I6">
            <v>0</v>
          </cell>
          <cell r="J6">
            <v>4</v>
          </cell>
          <cell r="K6">
            <v>0</v>
          </cell>
          <cell r="L6">
            <v>0</v>
          </cell>
        </row>
        <row r="7">
          <cell r="A7" t="str">
            <v>Admire 75 Gm Pack</v>
          </cell>
          <cell r="B7" t="str">
            <v>Admire 75 Gm Pack-Pack</v>
          </cell>
          <cell r="C7">
            <v>1</v>
          </cell>
          <cell r="D7">
            <v>0</v>
          </cell>
          <cell r="E7">
            <v>60</v>
          </cell>
          <cell r="F7">
            <v>0</v>
          </cell>
          <cell r="G7">
            <v>60</v>
          </cell>
          <cell r="H7">
            <v>59</v>
          </cell>
          <cell r="I7">
            <v>0</v>
          </cell>
          <cell r="J7">
            <v>59</v>
          </cell>
          <cell r="K7">
            <v>0</v>
          </cell>
          <cell r="L7">
            <v>0</v>
          </cell>
        </row>
        <row r="8">
          <cell r="A8" t="str">
            <v>Aliette 1kg</v>
          </cell>
          <cell r="B8" t="str">
            <v>Aliette 1kg-Pack</v>
          </cell>
          <cell r="C8">
            <v>1</v>
          </cell>
          <cell r="D8">
            <v>0</v>
          </cell>
          <cell r="E8">
            <v>10</v>
          </cell>
          <cell r="F8">
            <v>0</v>
          </cell>
          <cell r="G8">
            <v>10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 t="str">
            <v>Aliette 250gm</v>
          </cell>
          <cell r="B9" t="str">
            <v>Aliette 250gm-Pack</v>
          </cell>
          <cell r="C9">
            <v>1</v>
          </cell>
          <cell r="D9">
            <v>0</v>
          </cell>
          <cell r="E9">
            <v>200</v>
          </cell>
          <cell r="F9">
            <v>0</v>
          </cell>
          <cell r="G9">
            <v>200</v>
          </cell>
          <cell r="H9">
            <v>37</v>
          </cell>
          <cell r="I9">
            <v>0</v>
          </cell>
          <cell r="J9">
            <v>37</v>
          </cell>
          <cell r="K9">
            <v>0</v>
          </cell>
          <cell r="L9">
            <v>0</v>
          </cell>
        </row>
        <row r="10">
          <cell r="A10" t="str">
            <v>Aliette 500gm</v>
          </cell>
          <cell r="B10" t="str">
            <v>Aliette 500gm-Pack</v>
          </cell>
          <cell r="C10">
            <v>1</v>
          </cell>
          <cell r="D10">
            <v>0</v>
          </cell>
          <cell r="E10">
            <v>80</v>
          </cell>
          <cell r="F10">
            <v>0</v>
          </cell>
          <cell r="G10">
            <v>80</v>
          </cell>
          <cell r="H10">
            <v>39</v>
          </cell>
          <cell r="I10">
            <v>0</v>
          </cell>
          <cell r="J10">
            <v>39</v>
          </cell>
          <cell r="K10">
            <v>0</v>
          </cell>
          <cell r="L10">
            <v>0</v>
          </cell>
        </row>
        <row r="11">
          <cell r="A11" t="str">
            <v>Alliete 250gm</v>
          </cell>
          <cell r="B11" t="str">
            <v>Alliete 250gm-Pack</v>
          </cell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67</v>
          </cell>
          <cell r="I11">
            <v>0</v>
          </cell>
          <cell r="J11">
            <v>67</v>
          </cell>
          <cell r="K11">
            <v>0</v>
          </cell>
          <cell r="L11">
            <v>0</v>
          </cell>
        </row>
        <row r="12">
          <cell r="A12" t="str">
            <v>Alliete 500gm</v>
          </cell>
          <cell r="B12" t="str">
            <v>Alliete 500gm-Pack</v>
          </cell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30</v>
          </cell>
          <cell r="I12">
            <v>0</v>
          </cell>
          <cell r="J12">
            <v>30</v>
          </cell>
          <cell r="K12">
            <v>0</v>
          </cell>
          <cell r="L12">
            <v>0</v>
          </cell>
        </row>
        <row r="13">
          <cell r="A13" t="str">
            <v>Ambition 1ltr</v>
          </cell>
          <cell r="B13" t="str">
            <v>Ambition 1ltr-Pack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</v>
          </cell>
          <cell r="I13">
            <v>0</v>
          </cell>
          <cell r="J13">
            <v>34</v>
          </cell>
          <cell r="K13">
            <v>0</v>
          </cell>
          <cell r="L13">
            <v>0</v>
          </cell>
        </row>
        <row r="14">
          <cell r="A14" t="str">
            <v>Ambition 500ml</v>
          </cell>
          <cell r="B14" t="str">
            <v>Ambition 500ml-Pack</v>
          </cell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23</v>
          </cell>
          <cell r="I14">
            <v>0</v>
          </cell>
          <cell r="J14">
            <v>23</v>
          </cell>
          <cell r="K14">
            <v>0</v>
          </cell>
          <cell r="L14">
            <v>0</v>
          </cell>
        </row>
        <row r="15">
          <cell r="A15" t="str">
            <v>Antracol 1 Kg Pack</v>
          </cell>
          <cell r="B15" t="str">
            <v>Antracol 1 Kg Pack-Kg</v>
          </cell>
          <cell r="C15">
            <v>1</v>
          </cell>
          <cell r="D15">
            <v>0</v>
          </cell>
          <cell r="E15">
            <v>80</v>
          </cell>
          <cell r="F15">
            <v>0</v>
          </cell>
          <cell r="G15">
            <v>80</v>
          </cell>
          <cell r="H15">
            <v>92</v>
          </cell>
          <cell r="I15">
            <v>0</v>
          </cell>
          <cell r="J15">
            <v>92</v>
          </cell>
          <cell r="K15">
            <v>0</v>
          </cell>
          <cell r="L15">
            <v>0</v>
          </cell>
        </row>
        <row r="16">
          <cell r="A16" t="str">
            <v>Antracol 500 Gm Pack</v>
          </cell>
          <cell r="B16" t="str">
            <v>Antracol 500 Gm Pack-Pack</v>
          </cell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14</v>
          </cell>
          <cell r="I16">
            <v>0</v>
          </cell>
          <cell r="J16">
            <v>14</v>
          </cell>
          <cell r="K16">
            <v>0</v>
          </cell>
          <cell r="L16">
            <v>0</v>
          </cell>
        </row>
        <row r="17">
          <cell r="A17" t="str">
            <v>Bonus 250ml</v>
          </cell>
          <cell r="B17" t="str">
            <v>Bonus 250ml-Pack</v>
          </cell>
          <cell r="C17">
            <v>1</v>
          </cell>
          <cell r="D17">
            <v>0</v>
          </cell>
          <cell r="E17">
            <v>40</v>
          </cell>
          <cell r="F17">
            <v>0</v>
          </cell>
          <cell r="G17">
            <v>40</v>
          </cell>
          <cell r="H17">
            <v>2</v>
          </cell>
          <cell r="I17">
            <v>0</v>
          </cell>
          <cell r="J17">
            <v>2</v>
          </cell>
          <cell r="K17">
            <v>0</v>
          </cell>
          <cell r="L17">
            <v>0</v>
          </cell>
        </row>
        <row r="18">
          <cell r="A18" t="str">
            <v>Buonos 1 Ltr</v>
          </cell>
          <cell r="B18" t="str">
            <v>Buonos 1 Ltr-Pack</v>
          </cell>
          <cell r="C18">
            <v>1</v>
          </cell>
          <cell r="D18">
            <v>0</v>
          </cell>
          <cell r="E18">
            <v>10</v>
          </cell>
          <cell r="F18">
            <v>0</v>
          </cell>
          <cell r="G18">
            <v>10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 t="str">
            <v>CONFIDOR 250ML</v>
          </cell>
          <cell r="B19" t="str">
            <v>CONFIDOR 250ML-Pack</v>
          </cell>
          <cell r="C19">
            <v>1</v>
          </cell>
          <cell r="D19">
            <v>0</v>
          </cell>
          <cell r="E19">
            <v>60</v>
          </cell>
          <cell r="F19">
            <v>0</v>
          </cell>
          <cell r="G19">
            <v>60</v>
          </cell>
          <cell r="H19">
            <v>31</v>
          </cell>
          <cell r="I19">
            <v>0</v>
          </cell>
          <cell r="J19">
            <v>31</v>
          </cell>
          <cell r="K19">
            <v>0</v>
          </cell>
          <cell r="L19">
            <v>0</v>
          </cell>
        </row>
        <row r="20">
          <cell r="A20" t="str">
            <v>CONFIDOR 500ML</v>
          </cell>
          <cell r="B20" t="str">
            <v>CONFIDOR 500ML-Pack</v>
          </cell>
          <cell r="C20">
            <v>1</v>
          </cell>
          <cell r="D20">
            <v>0</v>
          </cell>
          <cell r="E20">
            <v>40</v>
          </cell>
          <cell r="F20">
            <v>0</v>
          </cell>
          <cell r="G20">
            <v>40</v>
          </cell>
          <cell r="H20">
            <v>9</v>
          </cell>
          <cell r="I20">
            <v>0</v>
          </cell>
          <cell r="J20">
            <v>9</v>
          </cell>
          <cell r="K20">
            <v>0</v>
          </cell>
          <cell r="L20">
            <v>0</v>
          </cell>
        </row>
        <row r="21">
          <cell r="A21" t="str">
            <v>Confidor 100ml</v>
          </cell>
          <cell r="B21" t="str">
            <v>Confidor 100ml-Pack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15</v>
          </cell>
          <cell r="I21">
            <v>0</v>
          </cell>
          <cell r="J21">
            <v>15</v>
          </cell>
          <cell r="K21">
            <v>0</v>
          </cell>
          <cell r="L21">
            <v>0</v>
          </cell>
        </row>
        <row r="22">
          <cell r="A22" t="str">
            <v>DECIS 101.2 1LTR</v>
          </cell>
          <cell r="B22" t="str">
            <v>DECIS 101.2 1LTR-Pack</v>
          </cell>
          <cell r="C22">
            <v>1</v>
          </cell>
          <cell r="D22">
            <v>0</v>
          </cell>
          <cell r="E22">
            <v>40</v>
          </cell>
          <cell r="F22">
            <v>0</v>
          </cell>
          <cell r="G22">
            <v>40</v>
          </cell>
          <cell r="H22">
            <v>6</v>
          </cell>
          <cell r="I22">
            <v>0</v>
          </cell>
          <cell r="J22">
            <v>6</v>
          </cell>
          <cell r="K22">
            <v>0</v>
          </cell>
          <cell r="L22">
            <v>0</v>
          </cell>
        </row>
        <row r="23">
          <cell r="A23" t="str">
            <v>DECIS EC 28 1LTR</v>
          </cell>
          <cell r="B23" t="str">
            <v>DECIS EC 28 1LTR-Pack</v>
          </cell>
          <cell r="C23">
            <v>1</v>
          </cell>
          <cell r="D23">
            <v>0</v>
          </cell>
          <cell r="E23">
            <v>40</v>
          </cell>
          <cell r="F23">
            <v>0</v>
          </cell>
          <cell r="G23">
            <v>40</v>
          </cell>
          <cell r="H23">
            <v>1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</row>
        <row r="24">
          <cell r="A24" t="str">
            <v>Decis 1ltr</v>
          </cell>
          <cell r="B24" t="str">
            <v>Decis 1ltr-Pack</v>
          </cell>
          <cell r="C24">
            <v>1</v>
          </cell>
          <cell r="D24">
            <v>0</v>
          </cell>
          <cell r="E24">
            <v>10</v>
          </cell>
          <cell r="F24">
            <v>0</v>
          </cell>
          <cell r="G24">
            <v>10</v>
          </cell>
          <cell r="H24">
            <v>32</v>
          </cell>
          <cell r="I24">
            <v>0</v>
          </cell>
          <cell r="J24">
            <v>32</v>
          </cell>
          <cell r="K24">
            <v>0</v>
          </cell>
          <cell r="L24">
            <v>0</v>
          </cell>
        </row>
        <row r="25">
          <cell r="A25" t="str">
            <v>Decis 250ml</v>
          </cell>
          <cell r="B25" t="str">
            <v>Decis 250ml-Pack</v>
          </cell>
          <cell r="C25">
            <v>1</v>
          </cell>
          <cell r="D25">
            <v>0</v>
          </cell>
          <cell r="E25">
            <v>200</v>
          </cell>
          <cell r="F25">
            <v>0</v>
          </cell>
          <cell r="G25">
            <v>200</v>
          </cell>
          <cell r="H25">
            <v>130</v>
          </cell>
          <cell r="I25">
            <v>0</v>
          </cell>
          <cell r="J25">
            <v>130</v>
          </cell>
          <cell r="K25">
            <v>0</v>
          </cell>
          <cell r="L25">
            <v>0</v>
          </cell>
        </row>
        <row r="26">
          <cell r="A26" t="str">
            <v>Evergol Extend 100ML</v>
          </cell>
          <cell r="B26" t="str">
            <v>Evergol Extend 100ML-Pack</v>
          </cell>
          <cell r="C26">
            <v>1</v>
          </cell>
          <cell r="D26">
            <v>0</v>
          </cell>
          <cell r="E26">
            <v>100</v>
          </cell>
          <cell r="F26">
            <v>0</v>
          </cell>
          <cell r="G26">
            <v>100</v>
          </cell>
          <cell r="H26">
            <v>81</v>
          </cell>
          <cell r="I26">
            <v>0</v>
          </cell>
          <cell r="J26">
            <v>81</v>
          </cell>
          <cell r="K26">
            <v>0</v>
          </cell>
          <cell r="L26">
            <v>0</v>
          </cell>
        </row>
        <row r="27">
          <cell r="A27" t="str">
            <v>Evergol Extend 250 Ml</v>
          </cell>
          <cell r="B27" t="str">
            <v>Evergol Extend 250 Ml-Pack</v>
          </cell>
          <cell r="C27">
            <v>1</v>
          </cell>
          <cell r="D27">
            <v>0</v>
          </cell>
          <cell r="E27">
            <v>400</v>
          </cell>
          <cell r="F27">
            <v>0</v>
          </cell>
          <cell r="G27">
            <v>400</v>
          </cell>
          <cell r="H27">
            <v>467</v>
          </cell>
          <cell r="I27">
            <v>0</v>
          </cell>
          <cell r="J27">
            <v>467</v>
          </cell>
          <cell r="K27">
            <v>0</v>
          </cell>
          <cell r="L27">
            <v>0</v>
          </cell>
        </row>
        <row r="28">
          <cell r="A28" t="str">
            <v>FAME 500ML</v>
          </cell>
          <cell r="B28" t="str">
            <v>FAME 500ML-Pack</v>
          </cell>
          <cell r="C28">
            <v>1</v>
          </cell>
          <cell r="D28">
            <v>0</v>
          </cell>
          <cell r="E28">
            <v>24</v>
          </cell>
          <cell r="F28">
            <v>0</v>
          </cell>
          <cell r="G28">
            <v>24</v>
          </cell>
          <cell r="H28">
            <v>23</v>
          </cell>
          <cell r="I28">
            <v>0</v>
          </cell>
          <cell r="J28">
            <v>23</v>
          </cell>
          <cell r="K28">
            <v>0</v>
          </cell>
          <cell r="L28">
            <v>0</v>
          </cell>
        </row>
        <row r="29">
          <cell r="A29" t="str">
            <v>FOLICOR   1 LTR</v>
          </cell>
          <cell r="B29" t="str">
            <v>FOLICOR   1 LTR-Pack</v>
          </cell>
          <cell r="C29">
            <v>1</v>
          </cell>
          <cell r="D29">
            <v>0</v>
          </cell>
          <cell r="E29">
            <v>10</v>
          </cell>
          <cell r="F29">
            <v>0</v>
          </cell>
          <cell r="G29">
            <v>10</v>
          </cell>
          <cell r="H29">
            <v>10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</row>
        <row r="30">
          <cell r="A30" t="str">
            <v>FOLICUR  500 ML</v>
          </cell>
          <cell r="B30" t="str">
            <v>FOLICUR  500 ML-Pack</v>
          </cell>
          <cell r="C30">
            <v>1</v>
          </cell>
          <cell r="D30">
            <v>0</v>
          </cell>
          <cell r="E30">
            <v>24</v>
          </cell>
          <cell r="F30">
            <v>0</v>
          </cell>
          <cell r="G30">
            <v>24</v>
          </cell>
          <cell r="H30">
            <v>14</v>
          </cell>
          <cell r="I30">
            <v>0</v>
          </cell>
          <cell r="J30">
            <v>14</v>
          </cell>
          <cell r="K30">
            <v>0</v>
          </cell>
          <cell r="L30">
            <v>0</v>
          </cell>
        </row>
        <row r="31">
          <cell r="A31" t="str">
            <v>Fame 100ml</v>
          </cell>
          <cell r="B31" t="str">
            <v>Fame 100ml-Pack</v>
          </cell>
          <cell r="C31">
            <v>1</v>
          </cell>
          <cell r="D31">
            <v>0</v>
          </cell>
          <cell r="E31">
            <v>60</v>
          </cell>
          <cell r="F31">
            <v>0</v>
          </cell>
          <cell r="G31">
            <v>60</v>
          </cell>
          <cell r="H31">
            <v>65</v>
          </cell>
          <cell r="I31">
            <v>0</v>
          </cell>
          <cell r="J31">
            <v>65</v>
          </cell>
          <cell r="K31">
            <v>0</v>
          </cell>
          <cell r="L31">
            <v>0</v>
          </cell>
        </row>
        <row r="32">
          <cell r="A32" t="str">
            <v>Fame 250ml</v>
          </cell>
          <cell r="B32" t="str">
            <v>Fame 250ml-Pack</v>
          </cell>
          <cell r="C32">
            <v>1</v>
          </cell>
          <cell r="D32">
            <v>0</v>
          </cell>
          <cell r="E32">
            <v>168</v>
          </cell>
          <cell r="F32">
            <v>0</v>
          </cell>
          <cell r="G32">
            <v>168</v>
          </cell>
          <cell r="H32">
            <v>46</v>
          </cell>
          <cell r="I32">
            <v>0</v>
          </cell>
          <cell r="J32">
            <v>46</v>
          </cell>
          <cell r="K32">
            <v>0</v>
          </cell>
          <cell r="L32">
            <v>0</v>
          </cell>
        </row>
        <row r="33">
          <cell r="A33" t="str">
            <v>Fenos Quick 250 Ml</v>
          </cell>
          <cell r="B33" t="str">
            <v>Fenos Quick 250 Ml-Pack</v>
          </cell>
          <cell r="C33">
            <v>1</v>
          </cell>
          <cell r="D33">
            <v>0</v>
          </cell>
          <cell r="E33">
            <v>120</v>
          </cell>
          <cell r="F33">
            <v>0</v>
          </cell>
          <cell r="G33">
            <v>120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 t="str">
            <v>Folicur 1ltr</v>
          </cell>
          <cell r="B34" t="str">
            <v>Folicur 1ltr-Pack</v>
          </cell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20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</row>
        <row r="35">
          <cell r="A35" t="str">
            <v>Folicur 250ml</v>
          </cell>
          <cell r="B35" t="str">
            <v>Folicur 250ml-Pack</v>
          </cell>
          <cell r="C35">
            <v>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17</v>
          </cell>
          <cell r="I35">
            <v>0</v>
          </cell>
          <cell r="J35">
            <v>17</v>
          </cell>
          <cell r="K35">
            <v>0</v>
          </cell>
          <cell r="L35">
            <v>0</v>
          </cell>
        </row>
        <row r="36">
          <cell r="A36" t="str">
            <v>Foost 500 Gm</v>
          </cell>
          <cell r="B36" t="str">
            <v>Foost 500 Gm-Pack</v>
          </cell>
          <cell r="C36">
            <v>1</v>
          </cell>
          <cell r="D36">
            <v>0</v>
          </cell>
          <cell r="E36">
            <v>2520</v>
          </cell>
          <cell r="F36">
            <v>0</v>
          </cell>
          <cell r="G36">
            <v>2520</v>
          </cell>
          <cell r="H36">
            <v>3013</v>
          </cell>
          <cell r="I36">
            <v>0</v>
          </cell>
          <cell r="J36">
            <v>3013</v>
          </cell>
          <cell r="K36">
            <v>0</v>
          </cell>
          <cell r="L36">
            <v>0</v>
          </cell>
        </row>
        <row r="37">
          <cell r="A37" t="str">
            <v>GLAMORE 250GM</v>
          </cell>
          <cell r="B37" t="str">
            <v>GLAMORE 250GM-Pack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10</v>
          </cell>
          <cell r="I37">
            <v>0</v>
          </cell>
          <cell r="J37">
            <v>10</v>
          </cell>
          <cell r="K37">
            <v>0</v>
          </cell>
          <cell r="L37">
            <v>0</v>
          </cell>
        </row>
        <row r="38">
          <cell r="A38" t="str">
            <v>Gaucho 1 Ltr</v>
          </cell>
          <cell r="B38" t="str">
            <v>Gaucho 1 Ltr-Pack</v>
          </cell>
          <cell r="C38">
            <v>1</v>
          </cell>
          <cell r="D38">
            <v>0</v>
          </cell>
          <cell r="E38">
            <v>40</v>
          </cell>
          <cell r="F38">
            <v>0</v>
          </cell>
          <cell r="G38">
            <v>40</v>
          </cell>
          <cell r="H38">
            <v>31</v>
          </cell>
          <cell r="I38">
            <v>0</v>
          </cell>
          <cell r="J38">
            <v>31</v>
          </cell>
          <cell r="K38">
            <v>0</v>
          </cell>
          <cell r="L38">
            <v>0</v>
          </cell>
        </row>
        <row r="39">
          <cell r="A39" t="str">
            <v>Gaucho 100 Ml</v>
          </cell>
          <cell r="B39" t="str">
            <v>Gaucho 100 Ml-Pack</v>
          </cell>
          <cell r="C39">
            <v>1</v>
          </cell>
          <cell r="D39">
            <v>0</v>
          </cell>
          <cell r="E39">
            <v>50</v>
          </cell>
          <cell r="F39">
            <v>0</v>
          </cell>
          <cell r="G39">
            <v>50</v>
          </cell>
          <cell r="H39">
            <v>138</v>
          </cell>
          <cell r="I39">
            <v>0</v>
          </cell>
          <cell r="J39">
            <v>138</v>
          </cell>
          <cell r="K39">
            <v>0</v>
          </cell>
          <cell r="L39">
            <v>0</v>
          </cell>
        </row>
        <row r="40">
          <cell r="A40" t="str">
            <v>Gaucho 250 ML</v>
          </cell>
          <cell r="B40" t="str">
            <v>Gaucho 250 ML-Pack</v>
          </cell>
          <cell r="C40">
            <v>1</v>
          </cell>
          <cell r="D40">
            <v>0</v>
          </cell>
          <cell r="E40">
            <v>0</v>
          </cell>
          <cell r="F40">
            <v>40</v>
          </cell>
          <cell r="G40">
            <v>-40</v>
          </cell>
          <cell r="H40">
            <v>227</v>
          </cell>
          <cell r="I40">
            <v>0</v>
          </cell>
          <cell r="J40">
            <v>227</v>
          </cell>
          <cell r="K40">
            <v>0</v>
          </cell>
          <cell r="L40">
            <v>0</v>
          </cell>
        </row>
        <row r="41">
          <cell r="A41" t="str">
            <v>INFINITO 500ML</v>
          </cell>
          <cell r="B41" t="str">
            <v>INFINITO 500ML-Pack</v>
          </cell>
          <cell r="C41">
            <v>1</v>
          </cell>
          <cell r="D41">
            <v>0</v>
          </cell>
          <cell r="E41">
            <v>40</v>
          </cell>
          <cell r="F41">
            <v>0</v>
          </cell>
          <cell r="G41">
            <v>40</v>
          </cell>
          <cell r="H41">
            <v>11</v>
          </cell>
          <cell r="I41">
            <v>0</v>
          </cell>
          <cell r="J41">
            <v>11</v>
          </cell>
          <cell r="K41">
            <v>0</v>
          </cell>
          <cell r="L41">
            <v>0</v>
          </cell>
        </row>
        <row r="42">
          <cell r="A42" t="str">
            <v>Jump 40gm</v>
          </cell>
          <cell r="B42" t="str">
            <v>Jump 40gm-Pack</v>
          </cell>
          <cell r="C42">
            <v>1</v>
          </cell>
          <cell r="D42">
            <v>0</v>
          </cell>
          <cell r="E42">
            <v>80</v>
          </cell>
          <cell r="F42">
            <v>0</v>
          </cell>
          <cell r="G42">
            <v>80</v>
          </cell>
          <cell r="H42">
            <v>67</v>
          </cell>
          <cell r="I42">
            <v>0</v>
          </cell>
          <cell r="J42">
            <v>67</v>
          </cell>
          <cell r="K42">
            <v>0</v>
          </cell>
          <cell r="L42">
            <v>0</v>
          </cell>
        </row>
        <row r="43">
          <cell r="A43" t="str">
            <v>LUNA EXPRES 250 ML</v>
          </cell>
          <cell r="B43" t="str">
            <v>LUNA EXPRES 250 ML-Pack</v>
          </cell>
          <cell r="C43">
            <v>1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Larvin 1kg</v>
          </cell>
          <cell r="B44" t="str">
            <v>Larvin 1kg-Pack</v>
          </cell>
          <cell r="C44">
            <v>1</v>
          </cell>
          <cell r="D44">
            <v>0</v>
          </cell>
          <cell r="E44">
            <v>20</v>
          </cell>
          <cell r="F44">
            <v>0</v>
          </cell>
          <cell r="G44">
            <v>20</v>
          </cell>
          <cell r="H44">
            <v>19</v>
          </cell>
          <cell r="I44">
            <v>0</v>
          </cell>
          <cell r="J44">
            <v>19</v>
          </cell>
          <cell r="K44">
            <v>0</v>
          </cell>
          <cell r="L44">
            <v>0</v>
          </cell>
        </row>
        <row r="45">
          <cell r="A45" t="str">
            <v>Larvin 500gm</v>
          </cell>
          <cell r="B45" t="str">
            <v>Larvin 500gm-Pack</v>
          </cell>
          <cell r="C45">
            <v>1</v>
          </cell>
          <cell r="D45">
            <v>0</v>
          </cell>
          <cell r="E45">
            <v>220</v>
          </cell>
          <cell r="F45">
            <v>0</v>
          </cell>
          <cell r="G45">
            <v>220</v>
          </cell>
          <cell r="H45">
            <v>149</v>
          </cell>
          <cell r="I45">
            <v>0</v>
          </cell>
          <cell r="J45">
            <v>149</v>
          </cell>
          <cell r="K45">
            <v>0</v>
          </cell>
          <cell r="L45">
            <v>0</v>
          </cell>
        </row>
        <row r="46">
          <cell r="A46" t="str">
            <v>Laudis 115 Ml</v>
          </cell>
          <cell r="B46" t="str">
            <v>Laudis 115 Ml-Pack</v>
          </cell>
          <cell r="C46">
            <v>1</v>
          </cell>
          <cell r="D46">
            <v>0</v>
          </cell>
          <cell r="E46">
            <v>624</v>
          </cell>
          <cell r="F46">
            <v>0</v>
          </cell>
          <cell r="G46">
            <v>624</v>
          </cell>
          <cell r="H46">
            <v>645</v>
          </cell>
          <cell r="I46">
            <v>0</v>
          </cell>
          <cell r="J46">
            <v>645</v>
          </cell>
          <cell r="K46">
            <v>0</v>
          </cell>
          <cell r="L46">
            <v>0</v>
          </cell>
        </row>
        <row r="47">
          <cell r="A47" t="str">
            <v>Laudis 230 Ml</v>
          </cell>
          <cell r="B47" t="str">
            <v>Laudis 230 Ml-Pack</v>
          </cell>
          <cell r="C47">
            <v>1</v>
          </cell>
          <cell r="D47">
            <v>0</v>
          </cell>
          <cell r="E47">
            <v>969</v>
          </cell>
          <cell r="F47">
            <v>0</v>
          </cell>
          <cell r="G47">
            <v>969</v>
          </cell>
          <cell r="H47">
            <v>961</v>
          </cell>
          <cell r="I47">
            <v>0</v>
          </cell>
          <cell r="J47">
            <v>961</v>
          </cell>
          <cell r="K47">
            <v>0</v>
          </cell>
          <cell r="L47">
            <v>0</v>
          </cell>
        </row>
        <row r="48">
          <cell r="A48" t="str">
            <v>Laudis 57.5 Ml</v>
          </cell>
          <cell r="B48" t="str">
            <v>Laudis 57.5 Ml-Pack</v>
          </cell>
          <cell r="C48">
            <v>1</v>
          </cell>
          <cell r="D48">
            <v>0</v>
          </cell>
          <cell r="E48">
            <v>50</v>
          </cell>
          <cell r="F48">
            <v>0</v>
          </cell>
          <cell r="G48">
            <v>50</v>
          </cell>
          <cell r="H48">
            <v>75</v>
          </cell>
          <cell r="I48">
            <v>0</v>
          </cell>
          <cell r="J48">
            <v>75</v>
          </cell>
          <cell r="K48">
            <v>0</v>
          </cell>
          <cell r="L48">
            <v>0</v>
          </cell>
        </row>
        <row r="49">
          <cell r="A49" t="str">
            <v>Lesenta 100 Gm</v>
          </cell>
          <cell r="B49" t="str">
            <v>Lesenta 100 Gm-Pack</v>
          </cell>
          <cell r="C49">
            <v>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40</v>
          </cell>
          <cell r="I49">
            <v>0</v>
          </cell>
          <cell r="J49">
            <v>40</v>
          </cell>
          <cell r="K49">
            <v>0</v>
          </cell>
          <cell r="L49">
            <v>0</v>
          </cell>
        </row>
        <row r="50">
          <cell r="A50" t="str">
            <v>Lesenta 40gm</v>
          </cell>
          <cell r="B50" t="str">
            <v>Lesenta 40gm-Pack</v>
          </cell>
          <cell r="C50">
            <v>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5</v>
          </cell>
          <cell r="I50">
            <v>0</v>
          </cell>
          <cell r="J50">
            <v>5</v>
          </cell>
          <cell r="K50">
            <v>0</v>
          </cell>
          <cell r="L50">
            <v>0</v>
          </cell>
        </row>
        <row r="51">
          <cell r="A51" t="str">
            <v>Luna Express 100ml</v>
          </cell>
          <cell r="B51" t="str">
            <v>Luna Express 100ml-Pack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30</v>
          </cell>
          <cell r="I51">
            <v>0</v>
          </cell>
          <cell r="J51">
            <v>30</v>
          </cell>
          <cell r="K51">
            <v>0</v>
          </cell>
          <cell r="L51">
            <v>0</v>
          </cell>
        </row>
        <row r="52">
          <cell r="A52" t="str">
            <v>Movento 250 Ml</v>
          </cell>
          <cell r="B52" t="str">
            <v>Movento 250 Ml-Pack</v>
          </cell>
          <cell r="C52">
            <v>1</v>
          </cell>
          <cell r="D52">
            <v>0</v>
          </cell>
          <cell r="E52">
            <v>80</v>
          </cell>
          <cell r="F52">
            <v>0</v>
          </cell>
          <cell r="G52">
            <v>80</v>
          </cell>
          <cell r="H52">
            <v>42</v>
          </cell>
          <cell r="I52">
            <v>0</v>
          </cell>
          <cell r="J52">
            <v>42</v>
          </cell>
          <cell r="K52">
            <v>0</v>
          </cell>
          <cell r="L52">
            <v>0</v>
          </cell>
        </row>
        <row r="53">
          <cell r="A53" t="str">
            <v>Nativo  250  Gr</v>
          </cell>
          <cell r="B53" t="str">
            <v>Nativo  250  Gr-Pack</v>
          </cell>
          <cell r="C53">
            <v>1</v>
          </cell>
          <cell r="D53">
            <v>0</v>
          </cell>
          <cell r="E53">
            <v>120</v>
          </cell>
          <cell r="F53">
            <v>0</v>
          </cell>
          <cell r="G53">
            <v>120</v>
          </cell>
          <cell r="H53">
            <v>48</v>
          </cell>
          <cell r="I53">
            <v>0</v>
          </cell>
          <cell r="J53">
            <v>48</v>
          </cell>
          <cell r="K53">
            <v>0</v>
          </cell>
          <cell r="L53">
            <v>0</v>
          </cell>
        </row>
        <row r="54">
          <cell r="A54" t="str">
            <v>Nativo 1 Kg</v>
          </cell>
          <cell r="B54" t="str">
            <v>Nativo 1 Kg-Pack</v>
          </cell>
          <cell r="C54">
            <v>1</v>
          </cell>
          <cell r="D54">
            <v>0</v>
          </cell>
          <cell r="E54">
            <v>40</v>
          </cell>
          <cell r="F54">
            <v>0</v>
          </cell>
          <cell r="G54">
            <v>40</v>
          </cell>
          <cell r="H54">
            <v>36</v>
          </cell>
          <cell r="I54">
            <v>0</v>
          </cell>
          <cell r="J54">
            <v>36</v>
          </cell>
          <cell r="K54">
            <v>0</v>
          </cell>
          <cell r="L54">
            <v>0</v>
          </cell>
        </row>
        <row r="55">
          <cell r="A55" t="str">
            <v>Nativo 500gm</v>
          </cell>
          <cell r="B55" t="str">
            <v>Nativo 500gm-Pack</v>
          </cell>
          <cell r="C55">
            <v>1</v>
          </cell>
          <cell r="D55">
            <v>0</v>
          </cell>
          <cell r="E55">
            <v>80</v>
          </cell>
          <cell r="F55">
            <v>0</v>
          </cell>
          <cell r="G55">
            <v>80</v>
          </cell>
          <cell r="H55">
            <v>25</v>
          </cell>
          <cell r="I55">
            <v>0</v>
          </cell>
          <cell r="J55">
            <v>25</v>
          </cell>
          <cell r="K55">
            <v>0</v>
          </cell>
          <cell r="L55">
            <v>0</v>
          </cell>
        </row>
        <row r="56">
          <cell r="A56" t="str">
            <v>OBERON 500ML</v>
          </cell>
          <cell r="B56" t="str">
            <v>OBERON 500ML-Pack</v>
          </cell>
          <cell r="C56">
            <v>1</v>
          </cell>
          <cell r="D56">
            <v>0</v>
          </cell>
          <cell r="E56">
            <v>20</v>
          </cell>
          <cell r="F56">
            <v>0</v>
          </cell>
          <cell r="G56">
            <v>20</v>
          </cell>
          <cell r="H56">
            <v>4</v>
          </cell>
          <cell r="I56">
            <v>0</v>
          </cell>
          <cell r="J56">
            <v>4</v>
          </cell>
          <cell r="K56">
            <v>0</v>
          </cell>
          <cell r="L56">
            <v>0</v>
          </cell>
        </row>
        <row r="57">
          <cell r="A57" t="str">
            <v>Oberon 200ml</v>
          </cell>
          <cell r="B57" t="str">
            <v>Oberon 200ml-Pack</v>
          </cell>
          <cell r="C57">
            <v>1</v>
          </cell>
          <cell r="D57">
            <v>0</v>
          </cell>
          <cell r="E57">
            <v>120</v>
          </cell>
          <cell r="F57">
            <v>0</v>
          </cell>
          <cell r="G57">
            <v>120</v>
          </cell>
          <cell r="H57">
            <v>57</v>
          </cell>
          <cell r="I57">
            <v>0</v>
          </cell>
          <cell r="J57">
            <v>57</v>
          </cell>
          <cell r="K57">
            <v>0</v>
          </cell>
          <cell r="L57">
            <v>0</v>
          </cell>
        </row>
        <row r="58">
          <cell r="A58" t="str">
            <v>Planofix 100ml</v>
          </cell>
          <cell r="B58" t="str">
            <v>Planofix 100ml-Pack</v>
          </cell>
          <cell r="C58">
            <v>1</v>
          </cell>
          <cell r="D58">
            <v>0</v>
          </cell>
          <cell r="E58">
            <v>150</v>
          </cell>
          <cell r="F58">
            <v>0</v>
          </cell>
          <cell r="G58">
            <v>150</v>
          </cell>
          <cell r="H58">
            <v>109</v>
          </cell>
          <cell r="I58">
            <v>0</v>
          </cell>
          <cell r="J58">
            <v>109</v>
          </cell>
          <cell r="K58">
            <v>0</v>
          </cell>
          <cell r="L58">
            <v>0</v>
          </cell>
        </row>
        <row r="59">
          <cell r="A59" t="str">
            <v>Planofix 250ml</v>
          </cell>
          <cell r="B59" t="str">
            <v>Planofix 250ml-Pack</v>
          </cell>
          <cell r="C59">
            <v>1</v>
          </cell>
          <cell r="D59">
            <v>0</v>
          </cell>
          <cell r="E59">
            <v>240</v>
          </cell>
          <cell r="F59">
            <v>0</v>
          </cell>
          <cell r="G59">
            <v>240</v>
          </cell>
          <cell r="H59">
            <v>201</v>
          </cell>
          <cell r="I59">
            <v>0</v>
          </cell>
          <cell r="J59">
            <v>201</v>
          </cell>
          <cell r="K59">
            <v>0</v>
          </cell>
          <cell r="L59">
            <v>0</v>
          </cell>
        </row>
        <row r="60">
          <cell r="A60" t="str">
            <v>Planofix 500ml</v>
          </cell>
          <cell r="B60" t="str">
            <v>Planofix 500ml-Pack</v>
          </cell>
          <cell r="C60">
            <v>1</v>
          </cell>
          <cell r="D60">
            <v>0</v>
          </cell>
          <cell r="E60">
            <v>120</v>
          </cell>
          <cell r="F60">
            <v>0</v>
          </cell>
          <cell r="G60">
            <v>120</v>
          </cell>
          <cell r="H60">
            <v>52</v>
          </cell>
          <cell r="I60">
            <v>0</v>
          </cell>
          <cell r="J60">
            <v>52</v>
          </cell>
          <cell r="K60">
            <v>0</v>
          </cell>
          <cell r="L60">
            <v>0</v>
          </cell>
        </row>
        <row r="61">
          <cell r="A61" t="str">
            <v>RAXIL 100 GM</v>
          </cell>
          <cell r="B61" t="str">
            <v>RAXIL 100 GM-Pack</v>
          </cell>
          <cell r="C61">
            <v>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153</v>
          </cell>
          <cell r="I61">
            <v>0</v>
          </cell>
          <cell r="J61">
            <v>153</v>
          </cell>
          <cell r="K61">
            <v>0</v>
          </cell>
          <cell r="L61">
            <v>0</v>
          </cell>
        </row>
        <row r="62">
          <cell r="A62" t="str">
            <v>RAXIL EASY 100ML</v>
          </cell>
          <cell r="B62" t="str">
            <v>RAXIL EASY 100ML-Pack</v>
          </cell>
          <cell r="C62">
            <v>1</v>
          </cell>
          <cell r="D62">
            <v>0</v>
          </cell>
          <cell r="E62">
            <v>150</v>
          </cell>
          <cell r="F62">
            <v>0</v>
          </cell>
          <cell r="G62">
            <v>150</v>
          </cell>
          <cell r="H62">
            <v>110</v>
          </cell>
          <cell r="I62">
            <v>0</v>
          </cell>
          <cell r="J62">
            <v>110</v>
          </cell>
          <cell r="K62">
            <v>0</v>
          </cell>
          <cell r="L62">
            <v>0</v>
          </cell>
        </row>
        <row r="63">
          <cell r="A63" t="str">
            <v>RAXIL EASY 1LTR</v>
          </cell>
          <cell r="B63" t="str">
            <v>RAXIL EASY 1LTR-Pack</v>
          </cell>
          <cell r="C63">
            <v>1</v>
          </cell>
          <cell r="D63">
            <v>0</v>
          </cell>
          <cell r="E63">
            <v>40</v>
          </cell>
          <cell r="F63">
            <v>0</v>
          </cell>
          <cell r="G63">
            <v>40</v>
          </cell>
          <cell r="H63">
            <v>30</v>
          </cell>
          <cell r="I63">
            <v>0</v>
          </cell>
          <cell r="J63">
            <v>30</v>
          </cell>
          <cell r="K63">
            <v>0</v>
          </cell>
          <cell r="L63">
            <v>0</v>
          </cell>
        </row>
        <row r="64">
          <cell r="A64" t="str">
            <v>REGENT GOLD 250ML</v>
          </cell>
          <cell r="B64" t="str">
            <v>REGENT GOLD 250ML-Pack</v>
          </cell>
          <cell r="C64">
            <v>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11</v>
          </cell>
          <cell r="I64">
            <v>0</v>
          </cell>
          <cell r="J64">
            <v>11</v>
          </cell>
          <cell r="K64">
            <v>0</v>
          </cell>
          <cell r="L64">
            <v>0</v>
          </cell>
        </row>
        <row r="65">
          <cell r="A65" t="str">
            <v>REGENT GRO 5KG</v>
          </cell>
          <cell r="B65" t="str">
            <v>REGENT GRO 5KG-Pack</v>
          </cell>
          <cell r="C65">
            <v>1</v>
          </cell>
          <cell r="D65">
            <v>0</v>
          </cell>
          <cell r="E65">
            <v>53</v>
          </cell>
          <cell r="F65">
            <v>0</v>
          </cell>
          <cell r="G65">
            <v>53</v>
          </cell>
          <cell r="H65">
            <v>14</v>
          </cell>
          <cell r="I65">
            <v>0</v>
          </cell>
          <cell r="J65">
            <v>14</v>
          </cell>
          <cell r="K65">
            <v>0</v>
          </cell>
          <cell r="L65">
            <v>0</v>
          </cell>
        </row>
        <row r="66">
          <cell r="A66" t="str">
            <v>Raxil Easy 250 Ml</v>
          </cell>
          <cell r="B66" t="str">
            <v>Raxil Easy 250 Ml-Pack</v>
          </cell>
          <cell r="C66">
            <v>1</v>
          </cell>
          <cell r="D66">
            <v>0</v>
          </cell>
          <cell r="E66">
            <v>120</v>
          </cell>
          <cell r="F66">
            <v>0</v>
          </cell>
          <cell r="G66">
            <v>120</v>
          </cell>
          <cell r="H66">
            <v>75</v>
          </cell>
          <cell r="I66">
            <v>0</v>
          </cell>
          <cell r="J66">
            <v>75</v>
          </cell>
          <cell r="K66">
            <v>0</v>
          </cell>
          <cell r="L66">
            <v>0</v>
          </cell>
        </row>
        <row r="67">
          <cell r="A67" t="str">
            <v>Regent  250  Ml</v>
          </cell>
          <cell r="B67" t="str">
            <v>Regent  250  Ml-Pack</v>
          </cell>
          <cell r="C67">
            <v>1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22</v>
          </cell>
          <cell r="I67">
            <v>0</v>
          </cell>
          <cell r="J67">
            <v>22</v>
          </cell>
          <cell r="K67">
            <v>0</v>
          </cell>
          <cell r="L67">
            <v>0</v>
          </cell>
        </row>
        <row r="68">
          <cell r="A68" t="str">
            <v>Regent 1 Ltr</v>
          </cell>
          <cell r="B68" t="str">
            <v>Regent 1 Ltr-Pack</v>
          </cell>
          <cell r="C68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12</v>
          </cell>
          <cell r="I68">
            <v>0</v>
          </cell>
          <cell r="J68">
            <v>12</v>
          </cell>
          <cell r="K68">
            <v>0</v>
          </cell>
          <cell r="L68">
            <v>0</v>
          </cell>
        </row>
        <row r="69">
          <cell r="A69" t="str">
            <v>Regent 500  Ml</v>
          </cell>
          <cell r="B69" t="str">
            <v>Regent 500  Ml-Pack</v>
          </cell>
          <cell r="C69">
            <v>1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11</v>
          </cell>
          <cell r="I69">
            <v>0</v>
          </cell>
          <cell r="J69">
            <v>11</v>
          </cell>
          <cell r="K69">
            <v>0</v>
          </cell>
          <cell r="L69">
            <v>0</v>
          </cell>
        </row>
        <row r="70">
          <cell r="A70" t="str">
            <v>SECTIN 600GR</v>
          </cell>
          <cell r="B70" t="str">
            <v>SECTIN 600GR-Pack</v>
          </cell>
          <cell r="C70">
            <v>1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11</v>
          </cell>
          <cell r="I70">
            <v>0</v>
          </cell>
          <cell r="J70">
            <v>11</v>
          </cell>
          <cell r="K70">
            <v>0</v>
          </cell>
          <cell r="L70">
            <v>0</v>
          </cell>
        </row>
        <row r="71">
          <cell r="A71" t="str">
            <v>SUPER CONFIDOR 500 ML</v>
          </cell>
          <cell r="B71" t="str">
            <v>SUPER CONFIDOR 500 ML-Pack</v>
          </cell>
          <cell r="C71">
            <v>1</v>
          </cell>
          <cell r="D71">
            <v>0</v>
          </cell>
          <cell r="E71">
            <v>20</v>
          </cell>
          <cell r="F71">
            <v>0</v>
          </cell>
          <cell r="G71">
            <v>20</v>
          </cell>
          <cell r="H71">
            <v>23</v>
          </cell>
          <cell r="I71">
            <v>0</v>
          </cell>
          <cell r="J71">
            <v>23</v>
          </cell>
          <cell r="K71">
            <v>0</v>
          </cell>
          <cell r="L71">
            <v>0</v>
          </cell>
        </row>
        <row r="72">
          <cell r="A72" t="str">
            <v>Sivanto 250ml</v>
          </cell>
          <cell r="B72" t="str">
            <v>Sivanto 250ml-Pack</v>
          </cell>
          <cell r="C72">
            <v>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6</v>
          </cell>
          <cell r="I72">
            <v>0</v>
          </cell>
          <cell r="J72">
            <v>6</v>
          </cell>
          <cell r="K72">
            <v>0</v>
          </cell>
          <cell r="L72">
            <v>0</v>
          </cell>
        </row>
        <row r="73">
          <cell r="A73" t="str">
            <v>Soloman 1ltr</v>
          </cell>
          <cell r="B73" t="str">
            <v>Soloman 1ltr-Pack</v>
          </cell>
          <cell r="C73">
            <v>1</v>
          </cell>
          <cell r="D73">
            <v>0</v>
          </cell>
          <cell r="E73">
            <v>540</v>
          </cell>
          <cell r="F73">
            <v>0</v>
          </cell>
          <cell r="G73">
            <v>540</v>
          </cell>
          <cell r="H73">
            <v>470</v>
          </cell>
          <cell r="I73">
            <v>0</v>
          </cell>
          <cell r="J73">
            <v>470</v>
          </cell>
          <cell r="K73">
            <v>0</v>
          </cell>
          <cell r="L73">
            <v>0</v>
          </cell>
        </row>
        <row r="74">
          <cell r="A74" t="str">
            <v>Solomon 250 Ml</v>
          </cell>
          <cell r="B74" t="str">
            <v>Solomon 250 Ml-Pack</v>
          </cell>
          <cell r="C74">
            <v>1</v>
          </cell>
          <cell r="D74">
            <v>0</v>
          </cell>
          <cell r="E74">
            <v>40</v>
          </cell>
          <cell r="F74">
            <v>0</v>
          </cell>
          <cell r="G74">
            <v>40</v>
          </cell>
          <cell r="H74">
            <v>90</v>
          </cell>
          <cell r="I74">
            <v>0</v>
          </cell>
          <cell r="J74">
            <v>90</v>
          </cell>
          <cell r="K74">
            <v>0</v>
          </cell>
          <cell r="L74">
            <v>0</v>
          </cell>
        </row>
        <row r="75">
          <cell r="A75" t="str">
            <v>Solomon 500 Ml</v>
          </cell>
          <cell r="B75" t="str">
            <v>Solomon 500 Ml-Pack</v>
          </cell>
          <cell r="C75">
            <v>1</v>
          </cell>
          <cell r="D75">
            <v>0</v>
          </cell>
          <cell r="E75">
            <v>160</v>
          </cell>
          <cell r="F75">
            <v>0</v>
          </cell>
          <cell r="G75">
            <v>160</v>
          </cell>
          <cell r="H75">
            <v>65</v>
          </cell>
          <cell r="I75">
            <v>0</v>
          </cell>
          <cell r="J75">
            <v>65</v>
          </cell>
          <cell r="K75">
            <v>0</v>
          </cell>
          <cell r="L75">
            <v>0</v>
          </cell>
        </row>
        <row r="76">
          <cell r="A76" t="str">
            <v>Super Confidor 250ml</v>
          </cell>
          <cell r="B76" t="str">
            <v>Super Confidor 250ml-Pack</v>
          </cell>
          <cell r="C76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54</v>
          </cell>
          <cell r="I76">
            <v>0</v>
          </cell>
          <cell r="J76">
            <v>54</v>
          </cell>
          <cell r="K76">
            <v>0</v>
          </cell>
          <cell r="L76">
            <v>0</v>
          </cell>
        </row>
        <row r="77">
          <cell r="A77" t="str">
            <v>Takumi 100gm</v>
          </cell>
          <cell r="B77" t="str">
            <v>Takumi 100gm-Pack</v>
          </cell>
          <cell r="C77">
            <v>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10</v>
          </cell>
          <cell r="I77">
            <v>0</v>
          </cell>
          <cell r="J77">
            <v>10</v>
          </cell>
          <cell r="K77">
            <v>0</v>
          </cell>
          <cell r="L77">
            <v>0</v>
          </cell>
        </row>
        <row r="78">
          <cell r="A78" t="str">
            <v>Velum Prime 250 Ml</v>
          </cell>
          <cell r="B78" t="str">
            <v>Velum Prime 250 Ml-Pack</v>
          </cell>
          <cell r="C78">
            <v>1</v>
          </cell>
          <cell r="D78">
            <v>0</v>
          </cell>
          <cell r="E78">
            <v>40</v>
          </cell>
          <cell r="F78">
            <v>0</v>
          </cell>
          <cell r="G78">
            <v>40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 t="str">
            <v>Volume Prime 2500ml</v>
          </cell>
          <cell r="B79" t="str">
            <v>Volume Prime 2500ml-Pack</v>
          </cell>
          <cell r="C79">
            <v>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4</v>
          </cell>
          <cell r="I79">
            <v>0</v>
          </cell>
          <cell r="J79">
            <v>4</v>
          </cell>
          <cell r="K79">
            <v>0</v>
          </cell>
          <cell r="L79">
            <v>0</v>
          </cell>
        </row>
        <row r="80">
          <cell r="A80" t="str">
            <v>WHIPSUPER 500ML</v>
          </cell>
          <cell r="B80" t="str">
            <v>WHIPSUPER 500ML-Pack</v>
          </cell>
          <cell r="C80">
            <v>1</v>
          </cell>
          <cell r="D80">
            <v>0</v>
          </cell>
          <cell r="E80">
            <v>60</v>
          </cell>
          <cell r="F80">
            <v>0</v>
          </cell>
          <cell r="G80">
            <v>60</v>
          </cell>
          <cell r="H80">
            <v>33</v>
          </cell>
          <cell r="I80">
            <v>0</v>
          </cell>
          <cell r="J80">
            <v>33</v>
          </cell>
          <cell r="K80">
            <v>0</v>
          </cell>
          <cell r="L80">
            <v>0</v>
          </cell>
        </row>
        <row r="81">
          <cell r="A81" t="str">
            <v>Whipsuper 1LTR</v>
          </cell>
          <cell r="B81" t="str">
            <v>Whipsuper 1LTR-Pack</v>
          </cell>
          <cell r="C81">
            <v>1</v>
          </cell>
          <cell r="D81">
            <v>0</v>
          </cell>
          <cell r="E81">
            <v>150</v>
          </cell>
          <cell r="F81">
            <v>0</v>
          </cell>
          <cell r="G81">
            <v>150</v>
          </cell>
          <cell r="H81">
            <v>135</v>
          </cell>
          <cell r="I81">
            <v>0</v>
          </cell>
          <cell r="J81">
            <v>135</v>
          </cell>
          <cell r="K81">
            <v>0</v>
          </cell>
          <cell r="L81">
            <v>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1.661838888889" createdVersion="6" refreshedVersion="6" minRefreshableVersion="3" recordCount="77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4" maxValue="691"/>
    </cacheField>
    <cacheField name="Inwards" numFmtId="0">
      <sharedItems containsString="0" containsBlank="1" containsNumber="1" containsInteger="1" minValue="-40" maxValue="2520"/>
    </cacheField>
    <cacheField name="Outwards" numFmtId="0">
      <sharedItems containsString="0" containsBlank="1" containsNumber="1" containsInteger="1" minValue="1" maxValue="3013"/>
    </cacheField>
    <cacheField name="Closing Balance" numFmtId="0">
      <sharedItems containsString="0" containsBlank="1" containsNumber="1" containsInteger="1" minValue="-135" maxValue="201"/>
    </cacheField>
    <cacheField name="Combi Name" numFmtId="165">
      <sharedItems/>
    </cacheField>
    <cacheField name="Master Name" numFmtId="0">
      <sharedItems count="130">
        <s v="ADMIRE (T) WG70 30X150GR BOT IN"/>
        <s v="ADMIRE (T) WG70 60X75GR BOT IN"/>
        <s v="ADUE WG70 6X100G BOT IN"/>
        <s v="ALANTO (T) SC240 40X250ML BOT IN"/>
        <s v="ALANTO (T) SC240 20X500ML BOT IN"/>
        <s v="ALIETTE WP80 10X1KG BAG IN"/>
        <s v="ALIETTE WP80 20X250GR BAG IN"/>
        <s v="ALIETTE WP80 20X500GR BAG IN"/>
        <s v="AMBITION 10X1L BOT IN"/>
        <s v="AMBITION 20X500ML BOT IN"/>
        <s v="ANTRACOL (T) WP70 10X1KG BAG IN"/>
        <s v="ANTRACOL (T) WP70 20X500GR BAG IN"/>
        <s v="NEWPRODUCT_9060566"/>
        <s v="CONFIDOR (T) SL200 50X100ML BOT IN"/>
        <s v="CONFIDOR (T) SL200 20X250ML BOT IN"/>
        <s v="CONFIDOR (T) SL200 20X500ML BOT IN"/>
        <s v="DECIS EC101-2 10X1L BOT IN"/>
        <s v="DECIS EC 28 10X1L BOT IN"/>
        <s v="DECIS EC 28 40X250ML BOT IN"/>
        <s v="EVERGOL XTEND FS308 50X100ML BOT IN"/>
        <s v="EVERGOL XTEND FS308 40X250ML BOT IN"/>
        <s v="FAME (T) SC480 20X100ML BOT IN"/>
        <s v="FAME (T) SC480 8X250ML BOT IN"/>
        <s v="FAME (T) SC480 4X500ML BOT IN"/>
        <s v="FENOS QUICK SC150 40X250ML BOT IN"/>
        <s v="FOLICUR (T) EC250 10X1L BOT IN"/>
        <s v="FOLICUR (T) EC250 40X250ML BOT IN"/>
        <s v="FOLICUR (T) EC250 20X500ML BOT IN"/>
        <s v="FOOST WP50 24X500G BAG IN"/>
        <s v="GAUCHO FS600 50X100ML BOT IN"/>
        <s v="GAUCHO FS600 2X(5X1L) BOT IN"/>
        <s v="GAUCHO FS600 40X250ML BOT IN"/>
        <s v="GLAMORE WG80 8X250GR BAG IN"/>
        <s v="INFINITO SC687 5 20X500ML BOT IN"/>
        <s v="JUMP WG80 80X40GR BAG IN"/>
        <s v="LARVIN (T) WP75 10X1KG BAG IN"/>
        <s v="LARVIN (T) WP75 20X500GR BAG IN"/>
        <s v="LAUDIS SC630 8X115ML BOT IN"/>
        <s v="LAUDIS SC630 3X230ML BOT IN"/>
        <s v="LAUDIS SC630 10X57.5ML BOT IN"/>
        <s v="LESENTA WG80 50X100GR BAG IN"/>
        <s v="LESENTA WG80 100X40GR BAG IN"/>
        <s v="LUNA EXPERIENCE SC400 40X250ML BOT IN"/>
        <s v="LUNA EXPERIENCE SC400 50X100ML BOT IN"/>
        <s v="MELODY DUO WP66 8 40X250GR BAG BD"/>
        <s v="NATIVO WG75 10X1KG BAG IN"/>
        <s v="NATIVO WG75 40X250GR BAG IN"/>
        <s v="NATIVO WG75 20X500GR BAG IN"/>
        <s v="OBERON (T) SC240 40X200ML BOT IN"/>
        <s v="OBERON (T) SC240 20X500ML BOT IN"/>
        <s v="PLANOFIX SL4 5 50X100ML BOT IN"/>
        <s v="PLANOFIX SL4 5 40X250ML BOT IN"/>
        <s v="PLANOFIX SL4 5 20X500ML BOT IN"/>
        <s v="RAXIL (T) DS2 5X(10X100GR) BAG IN"/>
        <s v="RAXIL EASY FS60 50X100ML BOT IN"/>
        <s v="RAXIL EASY FS60 10X1L BOT IN"/>
        <s v="RAXIL EASY FS60 40X250ML BOT IN"/>
        <s v="REGENT (T) SC50 10X1L BOT IN"/>
        <s v="REGENT (T) SC50 20X250ML BOT IN"/>
        <s v="REGENT (T) SC50 20X500ML BOT IN"/>
        <s v="REGENT GOLD SC200 40X250ML BOT IN"/>
        <s v="REGENT GR0 3 4X5KG BAG IN"/>
        <s v="SECTIN WG60 20X600GR BAG IN"/>
        <s v="SIVANTO PRIME SL200 40X250ML BOT IN"/>
        <s v="SOLOMON OD300 10X1L BOT IN"/>
        <s v="SOLOMON OD300 40X250ML BOT IN"/>
        <s v="SOLOMON OD300 20X500ML BOT IN"/>
        <s v="CONFIDOR SUPER (T) SC350 20X250ML BOT IN"/>
        <s v="CONFIDOR SUPER (T) SC350 20X500ML BOT IN"/>
        <s v="VELUM PRIME SC400 40X250ML BOT IN"/>
        <s v="WHIPSUPER (T) EC90 10X1L BOT IN"/>
        <s v="WHIPSUPER (T) EC90 20X500ML BOT IN"/>
        <s v="SECTIN WG60 50X100GR BAG IN" u="1"/>
        <s v="PROFILER WG71 11 20X250GR BAG IN" u="1"/>
        <s v="PLANOFIX SL45 10X1L BOT IN" u="1"/>
        <s v="FOOST WP50 20X250G BAG IN" u="1"/>
        <s v="REGENT (T) SC50 50X100ML BOT IN" u="1"/>
        <s v="BELT EXPERT SC480 50X100ML BOT IN" u="1"/>
        <s v="EVERGOL XTEND FS308 100X40ML BOT IN" u="1"/>
        <s v="CONFIDOR (T) SL200 100X50ML BOT IN" u="1"/>
        <s v="RICESTAR EC69 20X500ML BOT IN" u="1"/>
        <s v="RICESTAR EC69 40X250ML BOT IN" u="1"/>
        <s v="NATIVO WG75 100X50GR BAG IN" u="1"/>
        <s v="NATIVO WG75 50X100GR BAG IN" u="1"/>
        <s v="ALION PLUS SC560 4X5L BOT IN" u="1"/>
        <e v="#N/A" u="1"/>
        <s v="GAUCHO FS600 100X50ML BOT IN" u="1"/>
        <s v="CONFIDOR SUPER (T) SC350 50X100ML BOT IN" u="1"/>
        <s v="SENCOR WP70 60X100GR BAG IN" u="1"/>
        <s v="FENOS QUICK SC150 50X100ML BOT IN" u="1"/>
        <s v="FAME (T) SC480 10X(20X10ML) BOT IN" u="1"/>
        <s v="MELODY DUO WP66 8 10X800G BAG IN" u="1"/>
        <s v="REGENT GR0 3 1X25KG BOX WW" u="1"/>
        <s v="OBERON (T) SC240 50X100ML BOT IN" u="1"/>
        <s v="REGENT GOLD SC200 50X100ML BOT IN" u="1"/>
        <s v="JUMP WG80 160X(10X2GR) BAG IN" u="1"/>
        <s v="FAME (T) SC480 40X50ML BOT IN" u="1"/>
        <s v="MELODY DUO WP66 8 10X400GR BAG IN" u="1"/>
        <s v="MELODY DUO WP66 8 50X100GR BAG IN" u="1"/>
        <s v="REGENT GR0 3 20X1KG BAG IN" u="1"/>
        <s v="RICESTAR EC69 10X1L BOT IN" u="1"/>
        <s v="LARVIN (T) WP75 20X250GR BAG IN" u="1"/>
        <s v="LARVIN (T) WP75 40X100GR BAG IN" u="1"/>
        <s v="INFINITO SC687 5 10X1L BOT IN" u="1"/>
        <s v="INFINITO SC687 5 50X100ML BOT IN" u="1"/>
        <s v="GLAMORE WG80 40X50GR BOT IN" u="1"/>
        <s v="CONFIDOR SUPER (T) SC350 50X50ML BOT IN" u="1"/>
        <s v="SPINTOR SC495 20X75ML BOT IN" u="1"/>
        <s v="FOLICUR (T) EC250 50X100ML BOT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50X100ML BOT IN" u="1"/>
        <s v="GLAMORE WG80 20X100GR BOT IN" u="1"/>
        <s v="REGENT ULTRA GR0 6 5X4KG BAG IN" u="1"/>
        <s v="WHIPSUPER (T) EC90 40X250ML BOT IN" u="1"/>
        <s v="WHIPSUPER (T) EC90 50X100ML BOT IN" u="1"/>
        <s v="ALANTO (T) SC240 50X100ML BOT IN" u="1"/>
        <s v="DECIS EC 28 20X500ML BOT IN" u="1"/>
        <s v="DECIS EC 28 50X100ML BOT IN" u="1"/>
        <s v="CONFIDOR (T) SL200 10X1L BOT IN" u="1"/>
        <s v="AMBITION 40X250ML BOT IN" u="1"/>
        <s v="ETHREL SL39 20X500ML BOT IN" u="1"/>
        <s v="ETHREL SL39 50X100ML BOT IN" u="1"/>
        <s v="ETHREL SL39 10X1L BOT IN" u="1"/>
        <s v="ADMIRE WG70 125X(8X2GR)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">
  <r>
    <s v="Admire 150 Gm Pack"/>
    <m/>
    <n v="60"/>
    <n v="10"/>
    <n v="50"/>
    <s v="Admire 150 Gm Pack-pack"/>
    <x v="0"/>
  </r>
  <r>
    <s v="Admire 75 Gm Pack"/>
    <m/>
    <n v="60"/>
    <n v="59"/>
    <n v="1"/>
    <s v="Admire 75 Gm Pack-pack"/>
    <x v="1"/>
  </r>
  <r>
    <s v="ALANTO 1LTR"/>
    <n v="5"/>
    <n v="30"/>
    <n v="33"/>
    <n v="2"/>
    <s v="ALANTO 1LTR-pack"/>
    <x v="2"/>
  </r>
  <r>
    <s v="ALANTO 250ML"/>
    <m/>
    <n v="200"/>
    <n v="117"/>
    <n v="83"/>
    <s v="ALANTO 250ML-pack"/>
    <x v="3"/>
  </r>
  <r>
    <s v="ALANTO 500ML"/>
    <n v="18"/>
    <n v="100"/>
    <n v="40"/>
    <n v="78"/>
    <s v="ALANTO 500ML-pack"/>
    <x v="4"/>
  </r>
  <r>
    <s v="Aliette 1kg"/>
    <m/>
    <n v="10"/>
    <m/>
    <n v="10"/>
    <s v="Aliette 1kg-pack"/>
    <x v="5"/>
  </r>
  <r>
    <s v="Aliette 250gm"/>
    <n v="38"/>
    <n v="200"/>
    <n v="37"/>
    <n v="201"/>
    <s v="Aliette 250gm-pack"/>
    <x v="6"/>
  </r>
  <r>
    <s v="Aliette 500gm"/>
    <n v="76"/>
    <n v="80"/>
    <n v="39"/>
    <n v="117"/>
    <s v="Aliette 500gm-pack"/>
    <x v="7"/>
  </r>
  <r>
    <s v="Alliete 250gm"/>
    <n v="8"/>
    <m/>
    <n v="67"/>
    <n v="-59"/>
    <s v="Alliete 250gm-pack"/>
    <x v="6"/>
  </r>
  <r>
    <s v="Alliete 500gm"/>
    <m/>
    <m/>
    <n v="30"/>
    <n v="-30"/>
    <s v="Alliete 500gm-pack"/>
    <x v="7"/>
  </r>
  <r>
    <s v="Ambition 1ltr"/>
    <n v="52"/>
    <m/>
    <n v="34"/>
    <n v="18"/>
    <s v="Ambition 1ltr-pack"/>
    <x v="8"/>
  </r>
  <r>
    <s v="Ambition 500ml"/>
    <n v="82"/>
    <m/>
    <n v="23"/>
    <n v="59"/>
    <s v="Ambition 500ml-pack"/>
    <x v="9"/>
  </r>
  <r>
    <s v="Antracol 1 Kg Pack"/>
    <n v="61"/>
    <n v="80"/>
    <n v="92"/>
    <n v="49"/>
    <s v="Antracol 1 Kg Pack-pack"/>
    <x v="10"/>
  </r>
  <r>
    <s v="Antracol 500 Gm Pack"/>
    <n v="98"/>
    <m/>
    <n v="14"/>
    <n v="84"/>
    <s v="Antracol 500 Gm Pack-pack"/>
    <x v="11"/>
  </r>
  <r>
    <s v="Bonus 250ml"/>
    <m/>
    <n v="40"/>
    <n v="2"/>
    <n v="38"/>
    <s v="Bonus 250ml-pack"/>
    <x v="12"/>
  </r>
  <r>
    <s v="Buonos 1 Ltr"/>
    <m/>
    <n v="10"/>
    <m/>
    <n v="10"/>
    <s v="Buonos 1 Ltr-pack"/>
    <x v="12"/>
  </r>
  <r>
    <s v="Confidor 100ml"/>
    <n v="10"/>
    <m/>
    <n v="15"/>
    <n v="-5"/>
    <s v="Confidor 100ml-pack"/>
    <x v="13"/>
  </r>
  <r>
    <s v="CONFIDOR 250ML"/>
    <m/>
    <n v="60"/>
    <n v="31"/>
    <n v="29"/>
    <s v="CONFIDOR 250ML-pack"/>
    <x v="14"/>
  </r>
  <r>
    <s v="CONFIDOR 500ML"/>
    <m/>
    <n v="40"/>
    <n v="9"/>
    <n v="31"/>
    <s v="CONFIDOR 500ML-pack"/>
    <x v="15"/>
  </r>
  <r>
    <s v="DECIS 101.2 1LTR"/>
    <m/>
    <n v="40"/>
    <n v="6"/>
    <n v="34"/>
    <s v="DECIS 101.2 1LTR-pack"/>
    <x v="16"/>
  </r>
  <r>
    <s v="Decis 1ltr"/>
    <n v="27"/>
    <n v="10"/>
    <n v="32"/>
    <n v="5"/>
    <s v="Decis 1ltr-pack"/>
    <x v="17"/>
  </r>
  <r>
    <s v="Decis 250ml"/>
    <m/>
    <n v="200"/>
    <n v="130"/>
    <n v="70"/>
    <s v="Decis 250ml-pack"/>
    <x v="18"/>
  </r>
  <r>
    <s v="DECIS EC 28 1LTR"/>
    <m/>
    <n v="40"/>
    <n v="1"/>
    <n v="39"/>
    <s v="DECIS EC 28 1LTR-pack"/>
    <x v="17"/>
  </r>
  <r>
    <s v="Evergol Extend 100ML"/>
    <m/>
    <n v="100"/>
    <n v="81"/>
    <n v="19"/>
    <s v="Evergol Extend 100ML-pack"/>
    <x v="19"/>
  </r>
  <r>
    <s v="Evergol Extend 250 Ml"/>
    <n v="68"/>
    <n v="400"/>
    <n v="467"/>
    <n v="1"/>
    <s v="Evergol Extend 250 Ml-pack"/>
    <x v="20"/>
  </r>
  <r>
    <s v="Fame 100ml"/>
    <n v="4"/>
    <n v="60"/>
    <n v="65"/>
    <n v="-1"/>
    <s v="Fame 100ml-pack"/>
    <x v="21"/>
  </r>
  <r>
    <s v="Fame 250ml"/>
    <n v="5"/>
    <n v="168"/>
    <n v="46"/>
    <n v="127"/>
    <s v="Fame 250ml-pack"/>
    <x v="22"/>
  </r>
  <r>
    <s v="FAME 500ML"/>
    <m/>
    <n v="24"/>
    <n v="11"/>
    <n v="13"/>
    <s v="FAME 500ML-pack"/>
    <x v="23"/>
  </r>
  <r>
    <s v="Fenos Quick 250 Ml"/>
    <m/>
    <n v="120"/>
    <m/>
    <n v="120"/>
    <s v="Fenos Quick 250 Ml-pack"/>
    <x v="24"/>
  </r>
  <r>
    <s v="FOLICOR   1 LTR"/>
    <n v="20"/>
    <n v="10"/>
    <n v="10"/>
    <n v="20"/>
    <s v="FOLICOR 1 LTR-pack"/>
    <x v="25"/>
  </r>
  <r>
    <s v="Folicur 250ml"/>
    <m/>
    <m/>
    <n v="17"/>
    <n v="-17"/>
    <s v="Folicur 250ml-pack"/>
    <x v="26"/>
  </r>
  <r>
    <s v="FOLICUR  500 ML"/>
    <m/>
    <n v="24"/>
    <n v="14"/>
    <n v="10"/>
    <s v="FOLICUR 500 ML-pack"/>
    <x v="27"/>
  </r>
  <r>
    <s v="Foost 500 Gm"/>
    <n v="691"/>
    <n v="2520"/>
    <n v="3013"/>
    <n v="198"/>
    <s v="Foost 500 Gm-pack"/>
    <x v="28"/>
  </r>
  <r>
    <s v="Gaucho 100 Ml"/>
    <n v="132"/>
    <n v="50"/>
    <n v="138"/>
    <n v="44"/>
    <s v="Gaucho 100 Ml-pack"/>
    <x v="29"/>
  </r>
  <r>
    <s v="Gaucho 1 Ltr"/>
    <n v="16"/>
    <n v="40"/>
    <n v="31"/>
    <n v="25"/>
    <s v="Gaucho 1 Ltr-pack"/>
    <x v="30"/>
  </r>
  <r>
    <s v="Gaucho 250 ML"/>
    <n v="132"/>
    <n v="-40"/>
    <n v="227"/>
    <n v="-135"/>
    <s v="Gaucho 250 ML-pack"/>
    <x v="31"/>
  </r>
  <r>
    <s v="GLAMORE 250GM"/>
    <m/>
    <m/>
    <n v="10"/>
    <n v="-10"/>
    <s v="GLAMORE 250GM-pack"/>
    <x v="32"/>
  </r>
  <r>
    <s v="INFINITO 500ML"/>
    <m/>
    <n v="40"/>
    <n v="11"/>
    <n v="29"/>
    <s v="INFINITO 500ML-pack"/>
    <x v="33"/>
  </r>
  <r>
    <s v="Jump 40gm"/>
    <m/>
    <n v="80"/>
    <n v="67"/>
    <n v="13"/>
    <s v="Jump 40gm-pack"/>
    <x v="34"/>
  </r>
  <r>
    <s v="Larvin 1kg"/>
    <n v="13"/>
    <n v="20"/>
    <n v="19"/>
    <n v="14"/>
    <s v="Larvin 1kg-pack"/>
    <x v="35"/>
  </r>
  <r>
    <s v="Larvin 500gm"/>
    <m/>
    <n v="180"/>
    <n v="149"/>
    <n v="31"/>
    <s v="Larvin 500gm-pack"/>
    <x v="36"/>
  </r>
  <r>
    <s v="Laudis 115 Ml"/>
    <n v="35"/>
    <n v="624"/>
    <n v="645"/>
    <n v="14"/>
    <s v="Laudis 115 Ml-pack"/>
    <x v="37"/>
  </r>
  <r>
    <s v="Laudis 230 Ml"/>
    <m/>
    <n v="969"/>
    <n v="961"/>
    <n v="8"/>
    <s v="Laudis 230 Ml-pack"/>
    <x v="38"/>
  </r>
  <r>
    <s v="Laudis 57.5 Ml"/>
    <n v="25"/>
    <n v="50"/>
    <n v="75"/>
    <m/>
    <s v="Laudis 57.5 Ml-pack"/>
    <x v="39"/>
  </r>
  <r>
    <s v="Lesenta 100 Gm"/>
    <n v="13"/>
    <m/>
    <n v="40"/>
    <n v="-27"/>
    <s v="Lesenta 100 Gm-pack"/>
    <x v="40"/>
  </r>
  <r>
    <s v="Lesenta 40gm"/>
    <m/>
    <m/>
    <n v="5"/>
    <n v="-5"/>
    <s v="Lesenta 40gm-pack"/>
    <x v="41"/>
  </r>
  <r>
    <s v="LUNA EXPRES 250 ML"/>
    <n v="10"/>
    <m/>
    <m/>
    <n v="10"/>
    <s v="LUNA EXPRES 250 ML-pack"/>
    <x v="42"/>
  </r>
  <r>
    <s v="Luna Express 100ml"/>
    <n v="10"/>
    <m/>
    <n v="30"/>
    <n v="-20"/>
    <s v="Luna Express 100ml-pack"/>
    <x v="43"/>
  </r>
  <r>
    <s v="Movento 250 Ml"/>
    <n v="50"/>
    <n v="80"/>
    <n v="42"/>
    <n v="88"/>
    <s v="Movento 250 Ml-pack"/>
    <x v="44"/>
  </r>
  <r>
    <s v="Nativo 1 Kg"/>
    <n v="34"/>
    <n v="40"/>
    <n v="36"/>
    <n v="38"/>
    <s v="Nativo 1 Kg-pack"/>
    <x v="45"/>
  </r>
  <r>
    <s v="Nativo  250  Gr"/>
    <n v="16"/>
    <n v="120"/>
    <n v="48"/>
    <n v="88"/>
    <s v="Nativo 250 Gr-pack"/>
    <x v="46"/>
  </r>
  <r>
    <s v="Nativo 500gm"/>
    <m/>
    <n v="80"/>
    <n v="25"/>
    <n v="55"/>
    <s v="Nativo 500gm-pack"/>
    <x v="47"/>
  </r>
  <r>
    <s v="Oberon 200ml"/>
    <n v="56"/>
    <n v="120"/>
    <n v="57"/>
    <n v="119"/>
    <s v="Oberon 200ml-pack"/>
    <x v="48"/>
  </r>
  <r>
    <s v="OBERON 500ML"/>
    <m/>
    <n v="20"/>
    <n v="4"/>
    <n v="16"/>
    <s v="OBERON 500ML-pack"/>
    <x v="49"/>
  </r>
  <r>
    <s v="Planofix 100ml"/>
    <m/>
    <n v="150"/>
    <n v="109"/>
    <n v="41"/>
    <s v="Planofix 100ml-pack"/>
    <x v="50"/>
  </r>
  <r>
    <s v="Planofix 250ml"/>
    <n v="54"/>
    <n v="240"/>
    <n v="201"/>
    <n v="93"/>
    <s v="Planofix 250ml-pack"/>
    <x v="51"/>
  </r>
  <r>
    <s v="Planofix 500ml"/>
    <m/>
    <n v="120"/>
    <n v="52"/>
    <n v="68"/>
    <s v="Planofix 500ml-pack"/>
    <x v="52"/>
  </r>
  <r>
    <s v="RAXIL 100 GM"/>
    <n v="121"/>
    <m/>
    <n v="153"/>
    <n v="-32"/>
    <s v="RAXIL 100 GM-pack"/>
    <x v="53"/>
  </r>
  <r>
    <s v="RAXIL EASY 100ML"/>
    <m/>
    <n v="150"/>
    <n v="110"/>
    <n v="40"/>
    <s v="RAXIL EASY 100ML-pack"/>
    <x v="54"/>
  </r>
  <r>
    <s v="RAXIL EASY 1LTR"/>
    <m/>
    <n v="40"/>
    <n v="30"/>
    <n v="10"/>
    <s v="RAXIL EASY 1LTR-pack"/>
    <x v="55"/>
  </r>
  <r>
    <s v="Raxil Easy 250 Ml"/>
    <m/>
    <n v="120"/>
    <n v="75"/>
    <n v="45"/>
    <s v="Raxil Easy 250 Ml-pack"/>
    <x v="56"/>
  </r>
  <r>
    <s v="Regent 1 Ltr"/>
    <m/>
    <m/>
    <n v="12"/>
    <n v="-12"/>
    <s v="Regent 1 Ltr-pack"/>
    <x v="57"/>
  </r>
  <r>
    <s v="Regent  250  Ml"/>
    <m/>
    <m/>
    <n v="22"/>
    <n v="-22"/>
    <s v="Regent 250 Ml-pack"/>
    <x v="58"/>
  </r>
  <r>
    <s v="Regent 500  Ml"/>
    <m/>
    <m/>
    <n v="11"/>
    <n v="-11"/>
    <s v="Regent 500 Ml-pack"/>
    <x v="59"/>
  </r>
  <r>
    <s v="REGENT GOLD 250ML"/>
    <m/>
    <m/>
    <n v="11"/>
    <n v="-11"/>
    <s v="REGENT GOLD 250ML-pack"/>
    <x v="60"/>
  </r>
  <r>
    <s v="REGENT GRO 5KG"/>
    <m/>
    <n v="53"/>
    <n v="14"/>
    <n v="39"/>
    <s v="REGENT GRO 5KG-pack"/>
    <x v="61"/>
  </r>
  <r>
    <s v="SECTIN 600GR"/>
    <m/>
    <m/>
    <n v="11"/>
    <n v="-11"/>
    <s v="SECTIN 600GR-pack"/>
    <x v="62"/>
  </r>
  <r>
    <s v="Sivanto 250ml"/>
    <m/>
    <m/>
    <n v="6"/>
    <n v="-6"/>
    <s v="Sivanto 250ml-pack"/>
    <x v="63"/>
  </r>
  <r>
    <s v="Soloman 1ltr"/>
    <m/>
    <n v="540"/>
    <n v="520"/>
    <n v="20"/>
    <s v="Soloman 1ltr-pack"/>
    <x v="64"/>
  </r>
  <r>
    <s v="Solomon 250 Ml"/>
    <m/>
    <n v="40"/>
    <n v="90"/>
    <n v="-50"/>
    <s v="Solomon 250 Ml-pack"/>
    <x v="65"/>
  </r>
  <r>
    <s v="Solomon 500 Ml"/>
    <m/>
    <n v="160"/>
    <n v="105"/>
    <n v="55"/>
    <s v="Solomon 500 Ml-pack"/>
    <x v="66"/>
  </r>
  <r>
    <s v="Super Confidor 250ml"/>
    <m/>
    <m/>
    <n v="54"/>
    <n v="-54"/>
    <s v="Super Confidor 250ml-pack"/>
    <x v="67"/>
  </r>
  <r>
    <s v="SUPER CONFIDOR 500 ML"/>
    <m/>
    <n v="20"/>
    <n v="23"/>
    <n v="-3"/>
    <s v="SUPER CONFIDOR 500 ML-pack"/>
    <x v="68"/>
  </r>
  <r>
    <s v="Velum Prime 250 Ml"/>
    <m/>
    <n v="40"/>
    <m/>
    <n v="40"/>
    <s v="Velum Prime 250 Ml-pack"/>
    <x v="69"/>
  </r>
  <r>
    <s v="Volume Prime 2500ml"/>
    <m/>
    <m/>
    <n v="4"/>
    <n v="-4"/>
    <s v="Volume Prime 2500ml-pack"/>
    <x v="69"/>
  </r>
  <r>
    <s v="Whipsuper 1LTR"/>
    <n v="90"/>
    <n v="150"/>
    <n v="135"/>
    <n v="105"/>
    <s v="Whipsuper 1LTR-pack"/>
    <x v="70"/>
  </r>
  <r>
    <s v="WHIPSUPER 500ML"/>
    <m/>
    <n v="60"/>
    <n v="33"/>
    <n v="27"/>
    <s v="WHIPSUPER 500ML-pack"/>
    <x v="7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6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74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1">
        <item m="1" x="127"/>
        <item m="1" x="85"/>
        <item m="1" x="119"/>
        <item m="1" x="128"/>
        <item x="5"/>
        <item x="6"/>
        <item x="7"/>
        <item m="1" x="84"/>
        <item x="8"/>
        <item m="1" x="123"/>
        <item x="9"/>
        <item m="1" x="110"/>
        <item x="10"/>
        <item m="1" x="109"/>
        <item x="11"/>
        <item m="1" x="77"/>
        <item x="13"/>
        <item m="1" x="122"/>
        <item x="14"/>
        <item x="15"/>
        <item m="1" x="79"/>
        <item m="1" x="87"/>
        <item x="67"/>
        <item x="68"/>
        <item m="1" x="106"/>
        <item m="1" x="111"/>
        <item m="1" x="121"/>
        <item x="17"/>
        <item x="18"/>
        <item m="1" x="120"/>
        <item m="1" x="129"/>
        <item m="1" x="125"/>
        <item m="1" x="126"/>
        <item m="1" x="124"/>
        <item x="19"/>
        <item m="1" x="78"/>
        <item m="1" x="90"/>
        <item m="1" x="96"/>
        <item m="1" x="89"/>
        <item m="1" x="108"/>
        <item x="25"/>
        <item x="26"/>
        <item x="27"/>
        <item m="1" x="75"/>
        <item x="28"/>
        <item x="29"/>
        <item x="31"/>
        <item m="1" x="86"/>
        <item m="1" x="115"/>
        <item m="1" x="105"/>
        <item m="1" x="104"/>
        <item m="1" x="103"/>
        <item x="33"/>
        <item m="1" x="95"/>
        <item x="34"/>
        <item m="1" x="102"/>
        <item x="35"/>
        <item m="1" x="101"/>
        <item x="36"/>
        <item x="37"/>
        <item x="38"/>
        <item x="39"/>
        <item x="40"/>
        <item x="41"/>
        <item x="43"/>
        <item m="1" x="97"/>
        <item m="1" x="98"/>
        <item m="1" x="91"/>
        <item m="1" x="113"/>
        <item m="1" x="112"/>
        <item m="1" x="83"/>
        <item x="45"/>
        <item x="46"/>
        <item x="47"/>
        <item m="1" x="82"/>
        <item m="1" x="93"/>
        <item x="48"/>
        <item x="49"/>
        <item x="50"/>
        <item m="1" x="74"/>
        <item x="51"/>
        <item x="52"/>
        <item m="1" x="73"/>
        <item m="1" x="94"/>
        <item x="60"/>
        <item m="1" x="99"/>
        <item m="1" x="92"/>
        <item x="61"/>
        <item m="1" x="76"/>
        <item x="57"/>
        <item x="58"/>
        <item x="59"/>
        <item m="1" x="116"/>
        <item m="1" x="100"/>
        <item m="1" x="81"/>
        <item m="1" x="80"/>
        <item m="1" x="72"/>
        <item x="62"/>
        <item m="1" x="88"/>
        <item m="1" x="114"/>
        <item x="64"/>
        <item x="65"/>
        <item x="66"/>
        <item m="1" x="107"/>
        <item x="69"/>
        <item m="1" x="118"/>
        <item m="1" x="117"/>
        <item x="71"/>
        <item x="0"/>
        <item x="1"/>
        <item x="2"/>
        <item x="3"/>
        <item x="4"/>
        <item x="12"/>
        <item x="16"/>
        <item x="20"/>
        <item x="21"/>
        <item x="22"/>
        <item x="23"/>
        <item x="24"/>
        <item x="30"/>
        <item x="32"/>
        <item x="42"/>
        <item x="44"/>
        <item x="53"/>
        <item x="54"/>
        <item x="55"/>
        <item x="56"/>
        <item x="63"/>
        <item x="70"/>
        <item t="default"/>
      </items>
    </pivotField>
  </pivotFields>
  <rowFields count="1">
    <field x="6"/>
  </rowFields>
  <rowItems count="73">
    <i>
      <x v="4"/>
    </i>
    <i>
      <x v="5"/>
    </i>
    <i>
      <x v="6"/>
    </i>
    <i>
      <x v="8"/>
    </i>
    <i>
      <x v="10"/>
    </i>
    <i>
      <x v="12"/>
    </i>
    <i>
      <x v="14"/>
    </i>
    <i>
      <x v="16"/>
    </i>
    <i>
      <x v="18"/>
    </i>
    <i>
      <x v="19"/>
    </i>
    <i>
      <x v="22"/>
    </i>
    <i>
      <x v="23"/>
    </i>
    <i>
      <x v="27"/>
    </i>
    <i>
      <x v="28"/>
    </i>
    <i>
      <x v="34"/>
    </i>
    <i>
      <x v="40"/>
    </i>
    <i>
      <x v="41"/>
    </i>
    <i>
      <x v="42"/>
    </i>
    <i>
      <x v="44"/>
    </i>
    <i>
      <x v="45"/>
    </i>
    <i>
      <x v="46"/>
    </i>
    <i>
      <x v="52"/>
    </i>
    <i>
      <x v="54"/>
    </i>
    <i>
      <x v="56"/>
    </i>
    <i>
      <x v="58"/>
    </i>
    <i>
      <x v="59"/>
    </i>
    <i>
      <x v="60"/>
    </i>
    <i>
      <x v="61"/>
    </i>
    <i>
      <x v="62"/>
    </i>
    <i>
      <x v="63"/>
    </i>
    <i>
      <x v="64"/>
    </i>
    <i>
      <x v="71"/>
    </i>
    <i>
      <x v="72"/>
    </i>
    <i>
      <x v="73"/>
    </i>
    <i>
      <x v="76"/>
    </i>
    <i>
      <x v="77"/>
    </i>
    <i>
      <x v="78"/>
    </i>
    <i>
      <x v="80"/>
    </i>
    <i>
      <x v="81"/>
    </i>
    <i>
      <x v="84"/>
    </i>
    <i>
      <x v="87"/>
    </i>
    <i>
      <x v="89"/>
    </i>
    <i>
      <x v="90"/>
    </i>
    <i>
      <x v="91"/>
    </i>
    <i>
      <x v="97"/>
    </i>
    <i>
      <x v="100"/>
    </i>
    <i>
      <x v="101"/>
    </i>
    <i>
      <x v="102"/>
    </i>
    <i>
      <x v="104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88"/>
  <sheetViews>
    <sheetView workbookViewId="0">
      <selection sqref="A1:C1"/>
    </sheetView>
  </sheetViews>
  <sheetFormatPr defaultRowHeight="14.4" x14ac:dyDescent="0.3"/>
  <cols>
    <col min="6" max="7" width="8.88671875" style="58"/>
  </cols>
  <sheetData>
    <row r="1" spans="1:12" ht="15.6" x14ac:dyDescent="0.3">
      <c r="A1" s="65" t="s">
        <v>47</v>
      </c>
      <c r="B1" s="65"/>
      <c r="C1" s="65"/>
      <c r="D1" s="44"/>
      <c r="E1" s="44"/>
      <c r="F1"/>
      <c r="G1"/>
    </row>
    <row r="2" spans="1:12" x14ac:dyDescent="0.3">
      <c r="A2" s="66" t="s">
        <v>48</v>
      </c>
      <c r="B2" s="66"/>
      <c r="C2" s="66"/>
      <c r="D2" s="44"/>
      <c r="E2" s="44"/>
      <c r="F2"/>
      <c r="G2"/>
    </row>
    <row r="3" spans="1:12" ht="15.6" x14ac:dyDescent="0.3">
      <c r="A3" s="67" t="s">
        <v>49</v>
      </c>
      <c r="B3" s="67"/>
      <c r="C3" s="67"/>
      <c r="D3" s="44"/>
      <c r="E3" s="44"/>
      <c r="F3"/>
      <c r="G3"/>
    </row>
    <row r="4" spans="1:12" x14ac:dyDescent="0.3">
      <c r="A4" s="68" t="s">
        <v>20</v>
      </c>
      <c r="B4" s="68"/>
      <c r="C4" s="68"/>
      <c r="D4" s="44"/>
      <c r="E4" s="44"/>
      <c r="F4"/>
      <c r="G4"/>
    </row>
    <row r="5" spans="1:12" x14ac:dyDescent="0.3">
      <c r="A5" s="68" t="s">
        <v>50</v>
      </c>
      <c r="B5" s="68"/>
      <c r="C5" s="68"/>
      <c r="D5" s="44"/>
      <c r="E5" s="44"/>
      <c r="F5"/>
      <c r="G5"/>
    </row>
    <row r="6" spans="1:12" x14ac:dyDescent="0.3">
      <c r="A6" s="69" t="s">
        <v>51</v>
      </c>
      <c r="B6" s="70" t="s">
        <v>49</v>
      </c>
      <c r="C6" s="70"/>
      <c r="D6" s="70"/>
      <c r="E6" s="70"/>
      <c r="F6"/>
      <c r="G6"/>
    </row>
    <row r="7" spans="1:12" x14ac:dyDescent="0.3">
      <c r="A7" s="71" t="s">
        <v>51</v>
      </c>
      <c r="B7" s="72" t="s">
        <v>52</v>
      </c>
      <c r="C7" s="73"/>
      <c r="D7" s="73"/>
      <c r="E7" s="73"/>
      <c r="F7"/>
      <c r="G7"/>
    </row>
    <row r="8" spans="1:12" x14ac:dyDescent="0.3">
      <c r="A8" s="74" t="s">
        <v>21</v>
      </c>
      <c r="B8" s="75" t="s">
        <v>50</v>
      </c>
      <c r="C8" s="76"/>
      <c r="D8" s="76"/>
      <c r="E8" s="76"/>
      <c r="F8"/>
      <c r="G8"/>
    </row>
    <row r="9" spans="1:12" ht="24" x14ac:dyDescent="0.3">
      <c r="A9" s="74" t="s">
        <v>51</v>
      </c>
      <c r="B9" s="46" t="s">
        <v>22</v>
      </c>
      <c r="C9" s="46" t="s">
        <v>23</v>
      </c>
      <c r="D9" s="46" t="s">
        <v>24</v>
      </c>
      <c r="E9" s="46" t="s">
        <v>25</v>
      </c>
      <c r="F9"/>
      <c r="G9"/>
    </row>
    <row r="10" spans="1:12" x14ac:dyDescent="0.3">
      <c r="A10" s="77" t="s">
        <v>51</v>
      </c>
      <c r="B10" s="47" t="s">
        <v>26</v>
      </c>
      <c r="C10" s="47" t="s">
        <v>26</v>
      </c>
      <c r="D10" s="47" t="s">
        <v>26</v>
      </c>
      <c r="E10" s="47" t="s">
        <v>26</v>
      </c>
      <c r="F10" s="78" t="s">
        <v>53</v>
      </c>
      <c r="G10"/>
      <c r="H10" s="79" t="s">
        <v>54</v>
      </c>
      <c r="J10" s="79" t="s">
        <v>55</v>
      </c>
      <c r="L10" t="s">
        <v>17</v>
      </c>
    </row>
    <row r="11" spans="1:12" x14ac:dyDescent="0.3">
      <c r="A11" s="48" t="s">
        <v>56</v>
      </c>
      <c r="B11" s="80"/>
      <c r="C11" s="81">
        <v>60</v>
      </c>
      <c r="D11" s="81">
        <v>10</v>
      </c>
      <c r="E11" s="81">
        <v>50</v>
      </c>
      <c r="F11">
        <f>VLOOKUP(A11,[3]BAYERProductwiseStocknSalesFrom!$A$2:$H$81,7,0)</f>
        <v>60</v>
      </c>
      <c r="G11" t="b">
        <f>F11=C11</f>
        <v>1</v>
      </c>
      <c r="H11">
        <f>VLOOKUP(A11,[3]BAYERProductwiseStocknSalesFrom!$A$2:$L$81,10,0)</f>
        <v>10</v>
      </c>
      <c r="I11" t="b">
        <f>H11=D11</f>
        <v>1</v>
      </c>
      <c r="J11" s="82">
        <f>B11+F11-H11</f>
        <v>50</v>
      </c>
      <c r="K11" t="b">
        <f>J11=E11</f>
        <v>1</v>
      </c>
    </row>
    <row r="12" spans="1:12" x14ac:dyDescent="0.3">
      <c r="A12" s="48" t="s">
        <v>57</v>
      </c>
      <c r="B12" s="49"/>
      <c r="C12" s="83">
        <v>60</v>
      </c>
      <c r="D12" s="83">
        <v>59</v>
      </c>
      <c r="E12" s="83">
        <v>1</v>
      </c>
      <c r="F12">
        <f>VLOOKUP(A12,[3]BAYERProductwiseStocknSalesFrom!$A$2:$H$81,7,0)</f>
        <v>60</v>
      </c>
      <c r="G12" t="b">
        <f t="shared" ref="G12:G75" si="0">F12=C12</f>
        <v>1</v>
      </c>
      <c r="H12">
        <f>VLOOKUP(A12,[3]BAYERProductwiseStocknSalesFrom!$A$2:$L$81,10,0)</f>
        <v>59</v>
      </c>
      <c r="I12" t="b">
        <f t="shared" ref="I12:I75" si="1">H12=D12</f>
        <v>1</v>
      </c>
      <c r="J12" s="82">
        <f t="shared" ref="J12:J75" si="2">B12+F12-H12</f>
        <v>1</v>
      </c>
      <c r="K12" t="b">
        <f t="shared" ref="K12:K75" si="3">J12=E12</f>
        <v>1</v>
      </c>
    </row>
    <row r="13" spans="1:12" x14ac:dyDescent="0.3">
      <c r="A13" s="48" t="s">
        <v>58</v>
      </c>
      <c r="B13" s="83">
        <v>5</v>
      </c>
      <c r="C13" s="83">
        <v>30</v>
      </c>
      <c r="D13" s="83">
        <v>33</v>
      </c>
      <c r="E13" s="83">
        <v>2</v>
      </c>
      <c r="F13">
        <f>VLOOKUP(A13,[3]BAYERProductwiseStocknSalesFrom!$A$2:$H$81,7,0)</f>
        <v>30</v>
      </c>
      <c r="G13" t="b">
        <f t="shared" si="0"/>
        <v>1</v>
      </c>
      <c r="H13">
        <f>VLOOKUP(A13,[3]BAYERProductwiseStocknSalesFrom!$A$2:$L$81,10,0)</f>
        <v>33</v>
      </c>
      <c r="I13" t="b">
        <f t="shared" si="1"/>
        <v>1</v>
      </c>
      <c r="J13" s="82">
        <f t="shared" si="2"/>
        <v>2</v>
      </c>
      <c r="K13" t="b">
        <f t="shared" si="3"/>
        <v>1</v>
      </c>
    </row>
    <row r="14" spans="1:12" x14ac:dyDescent="0.3">
      <c r="A14" s="48" t="s">
        <v>59</v>
      </c>
      <c r="B14" s="49"/>
      <c r="C14" s="83">
        <v>200</v>
      </c>
      <c r="D14" s="83">
        <v>117</v>
      </c>
      <c r="E14" s="83">
        <v>83</v>
      </c>
      <c r="F14">
        <f>VLOOKUP(A14,[3]BAYERProductwiseStocknSalesFrom!$A$2:$H$81,7,0)</f>
        <v>200</v>
      </c>
      <c r="G14" t="b">
        <f t="shared" si="0"/>
        <v>1</v>
      </c>
      <c r="H14">
        <f>VLOOKUP(A14,[3]BAYERProductwiseStocknSalesFrom!$A$2:$L$81,10,0)</f>
        <v>117</v>
      </c>
      <c r="I14" t="b">
        <f t="shared" si="1"/>
        <v>1</v>
      </c>
      <c r="J14" s="82">
        <f t="shared" si="2"/>
        <v>83</v>
      </c>
      <c r="K14" t="b">
        <f t="shared" si="3"/>
        <v>1</v>
      </c>
    </row>
    <row r="15" spans="1:12" x14ac:dyDescent="0.3">
      <c r="A15" s="48" t="s">
        <v>60</v>
      </c>
      <c r="B15" s="83">
        <v>18</v>
      </c>
      <c r="C15" s="83">
        <v>100</v>
      </c>
      <c r="D15" s="83">
        <v>40</v>
      </c>
      <c r="E15" s="83">
        <v>78</v>
      </c>
      <c r="F15">
        <f>VLOOKUP(A15,[3]BAYERProductwiseStocknSalesFrom!$A$2:$H$81,7,0)</f>
        <v>100</v>
      </c>
      <c r="G15" t="b">
        <f t="shared" si="0"/>
        <v>1</v>
      </c>
      <c r="H15">
        <f>VLOOKUP(A15,[3]BAYERProductwiseStocknSalesFrom!$A$2:$L$81,10,0)</f>
        <v>40</v>
      </c>
      <c r="I15" t="b">
        <f t="shared" si="1"/>
        <v>1</v>
      </c>
      <c r="J15" s="82">
        <f t="shared" si="2"/>
        <v>78</v>
      </c>
      <c r="K15" t="b">
        <f t="shared" si="3"/>
        <v>1</v>
      </c>
    </row>
    <row r="16" spans="1:12" x14ac:dyDescent="0.3">
      <c r="A16" s="48" t="s">
        <v>61</v>
      </c>
      <c r="B16" s="49"/>
      <c r="C16" s="83">
        <v>10</v>
      </c>
      <c r="D16" s="49"/>
      <c r="E16" s="83">
        <v>10</v>
      </c>
      <c r="F16">
        <f>VLOOKUP(A16,[3]BAYERProductwiseStocknSalesFrom!$A$2:$H$81,7,0)</f>
        <v>10</v>
      </c>
      <c r="G16" t="b">
        <f t="shared" si="0"/>
        <v>1</v>
      </c>
      <c r="H16">
        <f>VLOOKUP(A16,[3]BAYERProductwiseStocknSalesFrom!$A$2:$L$81,10,0)</f>
        <v>0</v>
      </c>
      <c r="I16" t="b">
        <f t="shared" si="1"/>
        <v>1</v>
      </c>
      <c r="J16" s="82">
        <f t="shared" si="2"/>
        <v>10</v>
      </c>
      <c r="K16" t="b">
        <f t="shared" si="3"/>
        <v>1</v>
      </c>
    </row>
    <row r="17" spans="1:11" x14ac:dyDescent="0.3">
      <c r="A17" s="48" t="s">
        <v>62</v>
      </c>
      <c r="B17" s="83">
        <v>38</v>
      </c>
      <c r="C17" s="83">
        <v>200</v>
      </c>
      <c r="D17" s="83">
        <v>37</v>
      </c>
      <c r="E17" s="83">
        <v>201</v>
      </c>
      <c r="F17">
        <f>VLOOKUP(A17,[3]BAYERProductwiseStocknSalesFrom!$A$2:$H$81,7,0)</f>
        <v>200</v>
      </c>
      <c r="G17" t="b">
        <f t="shared" si="0"/>
        <v>1</v>
      </c>
      <c r="H17">
        <f>VLOOKUP(A17,[3]BAYERProductwiseStocknSalesFrom!$A$2:$L$81,10,0)</f>
        <v>37</v>
      </c>
      <c r="I17" t="b">
        <f t="shared" si="1"/>
        <v>1</v>
      </c>
      <c r="J17" s="82">
        <f t="shared" si="2"/>
        <v>201</v>
      </c>
      <c r="K17" t="b">
        <f t="shared" si="3"/>
        <v>1</v>
      </c>
    </row>
    <row r="18" spans="1:11" x14ac:dyDescent="0.3">
      <c r="A18" s="48" t="s">
        <v>63</v>
      </c>
      <c r="B18" s="83">
        <v>76</v>
      </c>
      <c r="C18" s="83">
        <v>80</v>
      </c>
      <c r="D18" s="83">
        <v>39</v>
      </c>
      <c r="E18" s="83">
        <v>117</v>
      </c>
      <c r="F18">
        <f>VLOOKUP(A18,[3]BAYERProductwiseStocknSalesFrom!$A$2:$H$81,7,0)</f>
        <v>80</v>
      </c>
      <c r="G18" t="b">
        <f t="shared" si="0"/>
        <v>1</v>
      </c>
      <c r="H18">
        <f>VLOOKUP(A18,[3]BAYERProductwiseStocknSalesFrom!$A$2:$L$81,10,0)</f>
        <v>39</v>
      </c>
      <c r="I18" t="b">
        <f t="shared" si="1"/>
        <v>1</v>
      </c>
      <c r="J18" s="82">
        <f t="shared" si="2"/>
        <v>117</v>
      </c>
      <c r="K18" t="b">
        <f t="shared" si="3"/>
        <v>1</v>
      </c>
    </row>
    <row r="19" spans="1:11" x14ac:dyDescent="0.3">
      <c r="A19" s="48" t="s">
        <v>64</v>
      </c>
      <c r="B19" s="83">
        <v>8</v>
      </c>
      <c r="C19" s="49"/>
      <c r="D19" s="83">
        <v>67</v>
      </c>
      <c r="E19" s="83">
        <v>-59</v>
      </c>
      <c r="F19">
        <f>VLOOKUP(A19,[3]BAYERProductwiseStocknSalesFrom!$A$2:$H$81,7,0)</f>
        <v>0</v>
      </c>
      <c r="G19" t="b">
        <f t="shared" si="0"/>
        <v>1</v>
      </c>
      <c r="H19">
        <f>VLOOKUP(A19,[3]BAYERProductwiseStocknSalesFrom!$A$2:$L$81,10,0)</f>
        <v>67</v>
      </c>
      <c r="I19" t="b">
        <f t="shared" si="1"/>
        <v>1</v>
      </c>
      <c r="J19" s="82">
        <f t="shared" si="2"/>
        <v>-59</v>
      </c>
      <c r="K19" t="b">
        <f t="shared" si="3"/>
        <v>1</v>
      </c>
    </row>
    <row r="20" spans="1:11" x14ac:dyDescent="0.3">
      <c r="A20" s="48" t="s">
        <v>65</v>
      </c>
      <c r="B20" s="49"/>
      <c r="C20" s="49"/>
      <c r="D20" s="83">
        <v>30</v>
      </c>
      <c r="E20" s="83">
        <v>-30</v>
      </c>
      <c r="F20">
        <f>VLOOKUP(A20,[3]BAYERProductwiseStocknSalesFrom!$A$2:$H$81,7,0)</f>
        <v>0</v>
      </c>
      <c r="G20" t="b">
        <f t="shared" si="0"/>
        <v>1</v>
      </c>
      <c r="H20">
        <f>VLOOKUP(A20,[3]BAYERProductwiseStocknSalesFrom!$A$2:$L$81,10,0)</f>
        <v>30</v>
      </c>
      <c r="I20" t="b">
        <f t="shared" si="1"/>
        <v>1</v>
      </c>
      <c r="J20" s="82">
        <f t="shared" si="2"/>
        <v>-30</v>
      </c>
      <c r="K20" t="b">
        <f t="shared" si="3"/>
        <v>1</v>
      </c>
    </row>
    <row r="21" spans="1:11" x14ac:dyDescent="0.3">
      <c r="A21" s="48" t="s">
        <v>66</v>
      </c>
      <c r="B21" s="83">
        <v>52</v>
      </c>
      <c r="C21" s="49"/>
      <c r="D21" s="83">
        <v>34</v>
      </c>
      <c r="E21" s="83">
        <v>18</v>
      </c>
      <c r="F21">
        <f>VLOOKUP(A21,[3]BAYERProductwiseStocknSalesFrom!$A$2:$H$81,7,0)</f>
        <v>0</v>
      </c>
      <c r="G21" t="b">
        <f t="shared" si="0"/>
        <v>1</v>
      </c>
      <c r="H21">
        <f>VLOOKUP(A21,[3]BAYERProductwiseStocknSalesFrom!$A$2:$L$81,10,0)</f>
        <v>34</v>
      </c>
      <c r="I21" t="b">
        <f t="shared" si="1"/>
        <v>1</v>
      </c>
      <c r="J21" s="82">
        <f t="shared" si="2"/>
        <v>18</v>
      </c>
      <c r="K21" t="b">
        <f t="shared" si="3"/>
        <v>1</v>
      </c>
    </row>
    <row r="22" spans="1:11" x14ac:dyDescent="0.3">
      <c r="A22" s="48" t="s">
        <v>67</v>
      </c>
      <c r="B22" s="83">
        <v>82</v>
      </c>
      <c r="C22" s="49"/>
      <c r="D22" s="83">
        <v>23</v>
      </c>
      <c r="E22" s="83">
        <v>59</v>
      </c>
      <c r="F22">
        <f>VLOOKUP(A22,[3]BAYERProductwiseStocknSalesFrom!$A$2:$H$81,7,0)</f>
        <v>0</v>
      </c>
      <c r="G22" t="b">
        <f t="shared" si="0"/>
        <v>1</v>
      </c>
      <c r="H22">
        <f>VLOOKUP(A22,[3]BAYERProductwiseStocknSalesFrom!$A$2:$L$81,10,0)</f>
        <v>23</v>
      </c>
      <c r="I22" t="b">
        <f t="shared" si="1"/>
        <v>1</v>
      </c>
      <c r="J22" s="82">
        <f t="shared" si="2"/>
        <v>59</v>
      </c>
      <c r="K22" t="b">
        <f t="shared" si="3"/>
        <v>1</v>
      </c>
    </row>
    <row r="23" spans="1:11" x14ac:dyDescent="0.3">
      <c r="A23" s="48" t="s">
        <v>68</v>
      </c>
      <c r="B23" s="84">
        <v>61</v>
      </c>
      <c r="C23" s="84">
        <v>80</v>
      </c>
      <c r="D23" s="84">
        <v>92</v>
      </c>
      <c r="E23" s="84">
        <v>49</v>
      </c>
      <c r="F23">
        <f>VLOOKUP(A23,[3]BAYERProductwiseStocknSalesFrom!$A$2:$H$81,7,0)</f>
        <v>80</v>
      </c>
      <c r="G23" t="b">
        <f t="shared" si="0"/>
        <v>1</v>
      </c>
      <c r="H23">
        <f>VLOOKUP(A23,[3]BAYERProductwiseStocknSalesFrom!$A$2:$L$81,10,0)</f>
        <v>92</v>
      </c>
      <c r="I23" t="b">
        <f t="shared" si="1"/>
        <v>1</v>
      </c>
      <c r="J23" s="82">
        <f t="shared" si="2"/>
        <v>49</v>
      </c>
      <c r="K23" t="b">
        <f t="shared" si="3"/>
        <v>1</v>
      </c>
    </row>
    <row r="24" spans="1:11" x14ac:dyDescent="0.3">
      <c r="A24" s="48" t="s">
        <v>69</v>
      </c>
      <c r="B24" s="83">
        <v>98</v>
      </c>
      <c r="C24" s="49"/>
      <c r="D24" s="83">
        <v>14</v>
      </c>
      <c r="E24" s="83">
        <v>84</v>
      </c>
      <c r="F24">
        <f>VLOOKUP(A24,[3]BAYERProductwiseStocknSalesFrom!$A$2:$H$81,7,0)</f>
        <v>0</v>
      </c>
      <c r="G24" t="b">
        <f t="shared" si="0"/>
        <v>1</v>
      </c>
      <c r="H24">
        <f>VLOOKUP(A24,[3]BAYERProductwiseStocknSalesFrom!$A$2:$L$81,10,0)</f>
        <v>14</v>
      </c>
      <c r="I24" t="b">
        <f t="shared" si="1"/>
        <v>1</v>
      </c>
      <c r="J24" s="82">
        <f t="shared" si="2"/>
        <v>84</v>
      </c>
      <c r="K24" t="b">
        <f t="shared" si="3"/>
        <v>1</v>
      </c>
    </row>
    <row r="25" spans="1:11" x14ac:dyDescent="0.3">
      <c r="A25" s="48" t="s">
        <v>70</v>
      </c>
      <c r="B25" s="49"/>
      <c r="C25" s="83">
        <v>40</v>
      </c>
      <c r="D25" s="83">
        <v>2</v>
      </c>
      <c r="E25" s="83">
        <v>38</v>
      </c>
      <c r="F25">
        <f>VLOOKUP(A25,[3]BAYERProductwiseStocknSalesFrom!$A$2:$H$81,7,0)</f>
        <v>40</v>
      </c>
      <c r="G25" t="b">
        <f t="shared" si="0"/>
        <v>1</v>
      </c>
      <c r="H25">
        <f>VLOOKUP(A25,[3]BAYERProductwiseStocknSalesFrom!$A$2:$L$81,10,0)</f>
        <v>2</v>
      </c>
      <c r="I25" t="b">
        <f t="shared" si="1"/>
        <v>1</v>
      </c>
      <c r="J25" s="82">
        <f t="shared" si="2"/>
        <v>38</v>
      </c>
      <c r="K25" t="b">
        <f t="shared" si="3"/>
        <v>1</v>
      </c>
    </row>
    <row r="26" spans="1:11" x14ac:dyDescent="0.3">
      <c r="A26" s="48" t="s">
        <v>71</v>
      </c>
      <c r="B26" s="49"/>
      <c r="C26" s="83">
        <v>10</v>
      </c>
      <c r="D26" s="49"/>
      <c r="E26" s="83">
        <v>10</v>
      </c>
      <c r="F26">
        <f>VLOOKUP(A26,[3]BAYERProductwiseStocknSalesFrom!$A$2:$H$81,7,0)</f>
        <v>10</v>
      </c>
      <c r="G26" t="b">
        <f t="shared" si="0"/>
        <v>1</v>
      </c>
      <c r="H26">
        <f>VLOOKUP(A26,[3]BAYERProductwiseStocknSalesFrom!$A$2:$L$81,10,0)</f>
        <v>0</v>
      </c>
      <c r="I26" t="b">
        <f t="shared" si="1"/>
        <v>1</v>
      </c>
      <c r="J26" s="82">
        <f t="shared" si="2"/>
        <v>10</v>
      </c>
      <c r="K26" t="b">
        <f t="shared" si="3"/>
        <v>1</v>
      </c>
    </row>
    <row r="27" spans="1:11" x14ac:dyDescent="0.3">
      <c r="A27" s="48" t="s">
        <v>72</v>
      </c>
      <c r="B27" s="83">
        <v>10</v>
      </c>
      <c r="C27" s="49"/>
      <c r="D27" s="83">
        <v>15</v>
      </c>
      <c r="E27" s="83">
        <v>-5</v>
      </c>
      <c r="F27">
        <f>VLOOKUP(A27,[3]BAYERProductwiseStocknSalesFrom!$A$2:$H$81,7,0)</f>
        <v>0</v>
      </c>
      <c r="G27" t="b">
        <f t="shared" si="0"/>
        <v>1</v>
      </c>
      <c r="H27">
        <f>VLOOKUP(A27,[3]BAYERProductwiseStocknSalesFrom!$A$2:$L$81,10,0)</f>
        <v>15</v>
      </c>
      <c r="I27" t="b">
        <f t="shared" si="1"/>
        <v>1</v>
      </c>
      <c r="J27" s="82">
        <f t="shared" si="2"/>
        <v>-5</v>
      </c>
      <c r="K27" t="b">
        <f t="shared" si="3"/>
        <v>1</v>
      </c>
    </row>
    <row r="28" spans="1:11" x14ac:dyDescent="0.3">
      <c r="A28" s="48" t="s">
        <v>73</v>
      </c>
      <c r="B28" s="49"/>
      <c r="C28" s="83">
        <v>60</v>
      </c>
      <c r="D28" s="83">
        <v>31</v>
      </c>
      <c r="E28" s="83">
        <v>29</v>
      </c>
      <c r="F28">
        <f>VLOOKUP(A28,[3]BAYERProductwiseStocknSalesFrom!$A$2:$H$81,7,0)</f>
        <v>60</v>
      </c>
      <c r="G28" t="b">
        <f t="shared" si="0"/>
        <v>1</v>
      </c>
      <c r="H28">
        <f>VLOOKUP(A28,[3]BAYERProductwiseStocknSalesFrom!$A$2:$L$81,10,0)</f>
        <v>31</v>
      </c>
      <c r="I28" t="b">
        <f t="shared" si="1"/>
        <v>1</v>
      </c>
      <c r="J28" s="82">
        <f t="shared" si="2"/>
        <v>29</v>
      </c>
      <c r="K28" t="b">
        <f t="shared" si="3"/>
        <v>1</v>
      </c>
    </row>
    <row r="29" spans="1:11" x14ac:dyDescent="0.3">
      <c r="A29" s="48" t="s">
        <v>74</v>
      </c>
      <c r="B29" s="49"/>
      <c r="C29" s="83">
        <v>40</v>
      </c>
      <c r="D29" s="83">
        <v>9</v>
      </c>
      <c r="E29" s="83">
        <v>31</v>
      </c>
      <c r="F29">
        <f>VLOOKUP(A29,[3]BAYERProductwiseStocknSalesFrom!$A$2:$H$81,7,0)</f>
        <v>40</v>
      </c>
      <c r="G29" t="b">
        <f t="shared" si="0"/>
        <v>1</v>
      </c>
      <c r="H29">
        <f>VLOOKUP(A29,[3]BAYERProductwiseStocknSalesFrom!$A$2:$L$81,10,0)</f>
        <v>9</v>
      </c>
      <c r="I29" t="b">
        <f t="shared" si="1"/>
        <v>1</v>
      </c>
      <c r="J29" s="82">
        <f t="shared" si="2"/>
        <v>31</v>
      </c>
      <c r="K29" t="b">
        <f t="shared" si="3"/>
        <v>1</v>
      </c>
    </row>
    <row r="30" spans="1:11" x14ac:dyDescent="0.3">
      <c r="A30" s="48" t="s">
        <v>75</v>
      </c>
      <c r="B30" s="49"/>
      <c r="C30" s="83">
        <v>40</v>
      </c>
      <c r="D30" s="83">
        <v>6</v>
      </c>
      <c r="E30" s="83">
        <v>34</v>
      </c>
      <c r="F30">
        <f>VLOOKUP(A30,[3]BAYERProductwiseStocknSalesFrom!$A$2:$H$81,7,0)</f>
        <v>40</v>
      </c>
      <c r="G30" t="b">
        <f t="shared" si="0"/>
        <v>1</v>
      </c>
      <c r="H30">
        <f>VLOOKUP(A30,[3]BAYERProductwiseStocknSalesFrom!$A$2:$L$81,10,0)</f>
        <v>6</v>
      </c>
      <c r="I30" t="b">
        <f t="shared" si="1"/>
        <v>1</v>
      </c>
      <c r="J30" s="82">
        <f t="shared" si="2"/>
        <v>34</v>
      </c>
      <c r="K30" t="b">
        <f t="shared" si="3"/>
        <v>1</v>
      </c>
    </row>
    <row r="31" spans="1:11" x14ac:dyDescent="0.3">
      <c r="A31" s="48" t="s">
        <v>76</v>
      </c>
      <c r="B31" s="83">
        <v>27</v>
      </c>
      <c r="C31" s="83">
        <v>10</v>
      </c>
      <c r="D31" s="83">
        <v>32</v>
      </c>
      <c r="E31" s="83">
        <v>5</v>
      </c>
      <c r="F31">
        <f>VLOOKUP(A31,[3]BAYERProductwiseStocknSalesFrom!$A$2:$H$81,7,0)</f>
        <v>10</v>
      </c>
      <c r="G31" t="b">
        <f t="shared" si="0"/>
        <v>1</v>
      </c>
      <c r="H31">
        <f>VLOOKUP(A31,[3]BAYERProductwiseStocknSalesFrom!$A$2:$L$81,10,0)</f>
        <v>32</v>
      </c>
      <c r="I31" t="b">
        <f t="shared" si="1"/>
        <v>1</v>
      </c>
      <c r="J31" s="82">
        <f t="shared" si="2"/>
        <v>5</v>
      </c>
      <c r="K31" t="b">
        <f t="shared" si="3"/>
        <v>1</v>
      </c>
    </row>
    <row r="32" spans="1:11" x14ac:dyDescent="0.3">
      <c r="A32" s="48" t="s">
        <v>77</v>
      </c>
      <c r="B32" s="49"/>
      <c r="C32" s="83">
        <v>200</v>
      </c>
      <c r="D32" s="83">
        <v>130</v>
      </c>
      <c r="E32" s="83">
        <v>70</v>
      </c>
      <c r="F32">
        <f>VLOOKUP(A32,[3]BAYERProductwiseStocknSalesFrom!$A$2:$H$81,7,0)</f>
        <v>200</v>
      </c>
      <c r="G32" t="b">
        <f t="shared" si="0"/>
        <v>1</v>
      </c>
      <c r="H32">
        <f>VLOOKUP(A32,[3]BAYERProductwiseStocknSalesFrom!$A$2:$L$81,10,0)</f>
        <v>130</v>
      </c>
      <c r="I32" t="b">
        <f t="shared" si="1"/>
        <v>1</v>
      </c>
      <c r="J32" s="82">
        <f t="shared" si="2"/>
        <v>70</v>
      </c>
      <c r="K32" t="b">
        <f t="shared" si="3"/>
        <v>1</v>
      </c>
    </row>
    <row r="33" spans="1:12" x14ac:dyDescent="0.3">
      <c r="A33" s="48" t="s">
        <v>78</v>
      </c>
      <c r="B33" s="49"/>
      <c r="C33" s="83">
        <v>40</v>
      </c>
      <c r="D33" s="83">
        <v>1</v>
      </c>
      <c r="E33" s="83">
        <v>39</v>
      </c>
      <c r="F33">
        <f>VLOOKUP(A33,[3]BAYERProductwiseStocknSalesFrom!$A$2:$H$81,7,0)</f>
        <v>40</v>
      </c>
      <c r="G33" t="b">
        <f t="shared" si="0"/>
        <v>1</v>
      </c>
      <c r="H33">
        <f>VLOOKUP(A33,[3]BAYERProductwiseStocknSalesFrom!$A$2:$L$81,10,0)</f>
        <v>1</v>
      </c>
      <c r="I33" t="b">
        <f t="shared" si="1"/>
        <v>1</v>
      </c>
      <c r="J33" s="82">
        <f t="shared" si="2"/>
        <v>39</v>
      </c>
      <c r="K33" t="b">
        <f t="shared" si="3"/>
        <v>1</v>
      </c>
    </row>
    <row r="34" spans="1:12" x14ac:dyDescent="0.3">
      <c r="A34" s="48" t="s">
        <v>79</v>
      </c>
      <c r="B34" s="49"/>
      <c r="C34" s="83">
        <v>100</v>
      </c>
      <c r="D34" s="83">
        <v>81</v>
      </c>
      <c r="E34" s="83">
        <v>19</v>
      </c>
      <c r="F34">
        <f>VLOOKUP(A34,[3]BAYERProductwiseStocknSalesFrom!$A$2:$H$81,7,0)</f>
        <v>100</v>
      </c>
      <c r="G34" t="b">
        <f t="shared" si="0"/>
        <v>1</v>
      </c>
      <c r="H34">
        <f>VLOOKUP(A34,[3]BAYERProductwiseStocknSalesFrom!$A$2:$L$81,10,0)</f>
        <v>81</v>
      </c>
      <c r="I34" t="b">
        <f t="shared" si="1"/>
        <v>1</v>
      </c>
      <c r="J34" s="82">
        <f t="shared" si="2"/>
        <v>19</v>
      </c>
      <c r="K34" t="b">
        <f t="shared" si="3"/>
        <v>1</v>
      </c>
    </row>
    <row r="35" spans="1:12" x14ac:dyDescent="0.3">
      <c r="A35" s="48" t="s">
        <v>80</v>
      </c>
      <c r="B35" s="83">
        <v>68</v>
      </c>
      <c r="C35" s="83">
        <v>400</v>
      </c>
      <c r="D35" s="83">
        <v>467</v>
      </c>
      <c r="E35" s="83">
        <v>1</v>
      </c>
      <c r="F35">
        <f>VLOOKUP(A35,[3]BAYERProductwiseStocknSalesFrom!$A$2:$H$81,7,0)</f>
        <v>400</v>
      </c>
      <c r="G35" t="b">
        <f t="shared" si="0"/>
        <v>1</v>
      </c>
      <c r="H35">
        <f>VLOOKUP(A35,[3]BAYERProductwiseStocknSalesFrom!$A$2:$L$81,10,0)</f>
        <v>467</v>
      </c>
      <c r="I35" t="b">
        <f t="shared" si="1"/>
        <v>1</v>
      </c>
      <c r="J35" s="82">
        <f t="shared" si="2"/>
        <v>1</v>
      </c>
      <c r="K35" t="b">
        <f t="shared" si="3"/>
        <v>1</v>
      </c>
    </row>
    <row r="36" spans="1:12" x14ac:dyDescent="0.3">
      <c r="A36" s="48" t="s">
        <v>81</v>
      </c>
      <c r="B36" s="83">
        <v>4</v>
      </c>
      <c r="C36" s="83">
        <v>60</v>
      </c>
      <c r="D36" s="83">
        <v>65</v>
      </c>
      <c r="E36" s="83">
        <v>-1</v>
      </c>
      <c r="F36">
        <f>VLOOKUP(A36,[3]BAYERProductwiseStocknSalesFrom!$A$2:$H$81,7,0)</f>
        <v>60</v>
      </c>
      <c r="G36" t="b">
        <f t="shared" si="0"/>
        <v>1</v>
      </c>
      <c r="H36">
        <f>VLOOKUP(A36,[3]BAYERProductwiseStocknSalesFrom!$A$2:$L$81,10,0)</f>
        <v>65</v>
      </c>
      <c r="I36" t="b">
        <f t="shared" si="1"/>
        <v>1</v>
      </c>
      <c r="J36" s="82">
        <f t="shared" si="2"/>
        <v>-1</v>
      </c>
      <c r="K36" t="b">
        <f t="shared" si="3"/>
        <v>1</v>
      </c>
    </row>
    <row r="37" spans="1:12" x14ac:dyDescent="0.3">
      <c r="A37" s="48" t="s">
        <v>82</v>
      </c>
      <c r="B37" s="83">
        <v>5</v>
      </c>
      <c r="C37" s="83">
        <v>168</v>
      </c>
      <c r="D37" s="83">
        <v>46</v>
      </c>
      <c r="E37" s="83">
        <v>127</v>
      </c>
      <c r="F37">
        <f>VLOOKUP(A37,[3]BAYERProductwiseStocknSalesFrom!$A$2:$H$81,7,0)</f>
        <v>168</v>
      </c>
      <c r="G37" t="b">
        <f t="shared" si="0"/>
        <v>1</v>
      </c>
      <c r="H37">
        <f>VLOOKUP(A37,[3]BAYERProductwiseStocknSalesFrom!$A$2:$L$81,10,0)</f>
        <v>46</v>
      </c>
      <c r="I37" t="b">
        <f t="shared" si="1"/>
        <v>1</v>
      </c>
      <c r="J37" s="82">
        <f t="shared" si="2"/>
        <v>127</v>
      </c>
      <c r="K37" t="b">
        <f t="shared" si="3"/>
        <v>1</v>
      </c>
    </row>
    <row r="38" spans="1:12" x14ac:dyDescent="0.3">
      <c r="A38" s="48" t="s">
        <v>83</v>
      </c>
      <c r="B38" s="49"/>
      <c r="C38" s="83">
        <v>24</v>
      </c>
      <c r="D38" s="83">
        <v>11</v>
      </c>
      <c r="E38" s="83">
        <v>13</v>
      </c>
      <c r="F38">
        <f>VLOOKUP(A38,[3]BAYERProductwiseStocknSalesFrom!$A$2:$H$81,7,0)</f>
        <v>24</v>
      </c>
      <c r="G38" t="b">
        <f t="shared" si="0"/>
        <v>1</v>
      </c>
      <c r="H38">
        <f>VLOOKUP(A38,[3]BAYERProductwiseStocknSalesFrom!$A$2:$L$81,10,0)</f>
        <v>23</v>
      </c>
      <c r="I38" t="b">
        <f t="shared" si="1"/>
        <v>0</v>
      </c>
      <c r="J38" s="82">
        <f t="shared" si="2"/>
        <v>1</v>
      </c>
      <c r="K38" t="b">
        <f t="shared" si="3"/>
        <v>0</v>
      </c>
      <c r="L38" t="s">
        <v>84</v>
      </c>
    </row>
    <row r="39" spans="1:12" x14ac:dyDescent="0.3">
      <c r="A39" s="48" t="s">
        <v>85</v>
      </c>
      <c r="B39" s="49"/>
      <c r="C39" s="83">
        <v>120</v>
      </c>
      <c r="D39" s="49"/>
      <c r="E39" s="83">
        <v>120</v>
      </c>
      <c r="F39">
        <f>VLOOKUP(A39,[3]BAYERProductwiseStocknSalesFrom!$A$2:$H$81,7,0)</f>
        <v>120</v>
      </c>
      <c r="G39" t="b">
        <f t="shared" si="0"/>
        <v>1</v>
      </c>
      <c r="H39">
        <f>VLOOKUP(A39,[3]BAYERProductwiseStocknSalesFrom!$A$2:$L$81,10,0)</f>
        <v>0</v>
      </c>
      <c r="I39" t="b">
        <f t="shared" si="1"/>
        <v>1</v>
      </c>
      <c r="J39" s="82">
        <f t="shared" si="2"/>
        <v>120</v>
      </c>
      <c r="K39" t="b">
        <f t="shared" si="3"/>
        <v>1</v>
      </c>
    </row>
    <row r="40" spans="1:12" x14ac:dyDescent="0.3">
      <c r="A40" s="48" t="s">
        <v>86</v>
      </c>
      <c r="B40" s="83">
        <v>20</v>
      </c>
      <c r="C40" s="83">
        <v>10</v>
      </c>
      <c r="D40" s="83">
        <v>10</v>
      </c>
      <c r="E40" s="83">
        <v>20</v>
      </c>
      <c r="F40">
        <f>VLOOKUP(A40,[3]BAYERProductwiseStocknSalesFrom!$A$2:$H$81,7,0)</f>
        <v>10</v>
      </c>
      <c r="G40" t="b">
        <f t="shared" si="0"/>
        <v>1</v>
      </c>
      <c r="H40">
        <f>VLOOKUP(A40,[3]BAYERProductwiseStocknSalesFrom!$A$2:$L$81,10,0)</f>
        <v>10</v>
      </c>
      <c r="I40" t="b">
        <f t="shared" si="1"/>
        <v>1</v>
      </c>
      <c r="J40" s="82">
        <f t="shared" si="2"/>
        <v>20</v>
      </c>
      <c r="K40" t="b">
        <f t="shared" si="3"/>
        <v>1</v>
      </c>
    </row>
    <row r="41" spans="1:12" x14ac:dyDescent="0.3">
      <c r="A41" s="48" t="s">
        <v>87</v>
      </c>
      <c r="B41" s="49"/>
      <c r="C41" s="49"/>
      <c r="D41" s="83">
        <v>17</v>
      </c>
      <c r="E41" s="83">
        <v>-17</v>
      </c>
      <c r="F41">
        <f>VLOOKUP(A41,[3]BAYERProductwiseStocknSalesFrom!$A$2:$H$81,7,0)</f>
        <v>0</v>
      </c>
      <c r="G41" t="b">
        <f t="shared" si="0"/>
        <v>1</v>
      </c>
      <c r="H41">
        <f>VLOOKUP(A41,[3]BAYERProductwiseStocknSalesFrom!$A$2:$L$81,10,0)</f>
        <v>17</v>
      </c>
      <c r="I41" t="b">
        <f t="shared" si="1"/>
        <v>1</v>
      </c>
      <c r="J41" s="82">
        <f t="shared" si="2"/>
        <v>-17</v>
      </c>
      <c r="K41" t="b">
        <f t="shared" si="3"/>
        <v>1</v>
      </c>
    </row>
    <row r="42" spans="1:12" x14ac:dyDescent="0.3">
      <c r="A42" s="48" t="s">
        <v>88</v>
      </c>
      <c r="B42" s="49"/>
      <c r="C42" s="83">
        <v>24</v>
      </c>
      <c r="D42" s="83">
        <v>14</v>
      </c>
      <c r="E42" s="83">
        <v>10</v>
      </c>
      <c r="F42">
        <f>VLOOKUP(A42,[3]BAYERProductwiseStocknSalesFrom!$A$2:$H$81,7,0)</f>
        <v>24</v>
      </c>
      <c r="G42" t="b">
        <f t="shared" si="0"/>
        <v>1</v>
      </c>
      <c r="H42">
        <f>VLOOKUP(A42,[3]BAYERProductwiseStocknSalesFrom!$A$2:$L$81,10,0)</f>
        <v>14</v>
      </c>
      <c r="I42" t="b">
        <f t="shared" si="1"/>
        <v>1</v>
      </c>
      <c r="J42" s="82">
        <f t="shared" si="2"/>
        <v>10</v>
      </c>
      <c r="K42" t="b">
        <f t="shared" si="3"/>
        <v>1</v>
      </c>
    </row>
    <row r="43" spans="1:12" x14ac:dyDescent="0.3">
      <c r="A43" s="48" t="s">
        <v>89</v>
      </c>
      <c r="B43" s="83">
        <v>691</v>
      </c>
      <c r="C43" s="83">
        <v>2520</v>
      </c>
      <c r="D43" s="83">
        <v>3013</v>
      </c>
      <c r="E43" s="83">
        <v>198</v>
      </c>
      <c r="F43">
        <f>VLOOKUP(A43,[3]BAYERProductwiseStocknSalesFrom!$A$2:$H$81,7,0)</f>
        <v>2520</v>
      </c>
      <c r="G43" t="b">
        <f t="shared" si="0"/>
        <v>1</v>
      </c>
      <c r="H43">
        <f>VLOOKUP(A43,[3]BAYERProductwiseStocknSalesFrom!$A$2:$L$81,10,0)</f>
        <v>3013</v>
      </c>
      <c r="I43" t="b">
        <f t="shared" si="1"/>
        <v>1</v>
      </c>
      <c r="J43" s="82">
        <f t="shared" si="2"/>
        <v>198</v>
      </c>
      <c r="K43" t="b">
        <f t="shared" si="3"/>
        <v>1</v>
      </c>
    </row>
    <row r="44" spans="1:12" x14ac:dyDescent="0.3">
      <c r="A44" s="48" t="s">
        <v>90</v>
      </c>
      <c r="B44" s="83">
        <v>132</v>
      </c>
      <c r="C44" s="83">
        <v>50</v>
      </c>
      <c r="D44" s="83">
        <v>138</v>
      </c>
      <c r="E44" s="83">
        <v>44</v>
      </c>
      <c r="F44">
        <f>VLOOKUP(A44,[3]BAYERProductwiseStocknSalesFrom!$A$2:$H$81,7,0)</f>
        <v>50</v>
      </c>
      <c r="G44" t="b">
        <f t="shared" si="0"/>
        <v>1</v>
      </c>
      <c r="H44">
        <f>VLOOKUP(A44,[3]BAYERProductwiseStocknSalesFrom!$A$2:$L$81,10,0)</f>
        <v>138</v>
      </c>
      <c r="I44" t="b">
        <f t="shared" si="1"/>
        <v>1</v>
      </c>
      <c r="J44" s="82">
        <f t="shared" si="2"/>
        <v>44</v>
      </c>
      <c r="K44" t="b">
        <f t="shared" si="3"/>
        <v>1</v>
      </c>
    </row>
    <row r="45" spans="1:12" x14ac:dyDescent="0.3">
      <c r="A45" s="48" t="s">
        <v>91</v>
      </c>
      <c r="B45" s="83">
        <v>16</v>
      </c>
      <c r="C45" s="83">
        <v>40</v>
      </c>
      <c r="D45" s="83">
        <v>31</v>
      </c>
      <c r="E45" s="83">
        <v>25</v>
      </c>
      <c r="F45">
        <f>VLOOKUP(A45,[3]BAYERProductwiseStocknSalesFrom!$A$2:$H$81,7,0)</f>
        <v>40</v>
      </c>
      <c r="G45" t="b">
        <f t="shared" si="0"/>
        <v>1</v>
      </c>
      <c r="H45">
        <f>VLOOKUP(A45,[3]BAYERProductwiseStocknSalesFrom!$A$2:$L$81,10,0)</f>
        <v>31</v>
      </c>
      <c r="I45" t="b">
        <f t="shared" si="1"/>
        <v>1</v>
      </c>
      <c r="J45" s="82">
        <f t="shared" si="2"/>
        <v>25</v>
      </c>
      <c r="K45" t="b">
        <f t="shared" si="3"/>
        <v>1</v>
      </c>
    </row>
    <row r="46" spans="1:12" x14ac:dyDescent="0.3">
      <c r="A46" s="48" t="s">
        <v>92</v>
      </c>
      <c r="B46" s="83">
        <v>132</v>
      </c>
      <c r="C46" s="83">
        <v>-40</v>
      </c>
      <c r="D46" s="83">
        <v>227</v>
      </c>
      <c r="E46" s="83">
        <v>-135</v>
      </c>
      <c r="F46">
        <f>VLOOKUP(A46,[3]BAYERProductwiseStocknSalesFrom!$A$2:$H$81,7,0)</f>
        <v>-40</v>
      </c>
      <c r="G46" t="b">
        <f t="shared" si="0"/>
        <v>1</v>
      </c>
      <c r="H46">
        <f>VLOOKUP(A46,[3]BAYERProductwiseStocknSalesFrom!$A$2:$L$81,10,0)</f>
        <v>227</v>
      </c>
      <c r="I46" t="b">
        <f t="shared" si="1"/>
        <v>1</v>
      </c>
      <c r="J46" s="82">
        <f t="shared" si="2"/>
        <v>-135</v>
      </c>
      <c r="K46" t="b">
        <f t="shared" si="3"/>
        <v>1</v>
      </c>
    </row>
    <row r="47" spans="1:12" x14ac:dyDescent="0.3">
      <c r="A47" s="48" t="s">
        <v>93</v>
      </c>
      <c r="B47" s="49"/>
      <c r="C47" s="49"/>
      <c r="D47" s="83">
        <v>10</v>
      </c>
      <c r="E47" s="83">
        <v>-10</v>
      </c>
      <c r="F47">
        <f>VLOOKUP(A47,[3]BAYERProductwiseStocknSalesFrom!$A$2:$H$81,7,0)</f>
        <v>0</v>
      </c>
      <c r="G47" t="b">
        <f t="shared" si="0"/>
        <v>1</v>
      </c>
      <c r="H47">
        <f>VLOOKUP(A47,[3]BAYERProductwiseStocknSalesFrom!$A$2:$L$81,10,0)</f>
        <v>10</v>
      </c>
      <c r="I47" t="b">
        <f t="shared" si="1"/>
        <v>1</v>
      </c>
      <c r="J47" s="82">
        <f t="shared" si="2"/>
        <v>-10</v>
      </c>
      <c r="K47" t="b">
        <f t="shared" si="3"/>
        <v>1</v>
      </c>
    </row>
    <row r="48" spans="1:12" x14ac:dyDescent="0.3">
      <c r="A48" s="48" t="s">
        <v>94</v>
      </c>
      <c r="B48" s="49"/>
      <c r="C48" s="83">
        <v>40</v>
      </c>
      <c r="D48" s="83">
        <v>11</v>
      </c>
      <c r="E48" s="83">
        <v>29</v>
      </c>
      <c r="F48">
        <f>VLOOKUP(A48,[3]BAYERProductwiseStocknSalesFrom!$A$2:$H$81,7,0)</f>
        <v>40</v>
      </c>
      <c r="G48" t="b">
        <f t="shared" si="0"/>
        <v>1</v>
      </c>
      <c r="H48">
        <f>VLOOKUP(A48,[3]BAYERProductwiseStocknSalesFrom!$A$2:$L$81,10,0)</f>
        <v>11</v>
      </c>
      <c r="I48" t="b">
        <f t="shared" si="1"/>
        <v>1</v>
      </c>
      <c r="J48" s="82">
        <f t="shared" si="2"/>
        <v>29</v>
      </c>
      <c r="K48" t="b">
        <f t="shared" si="3"/>
        <v>1</v>
      </c>
    </row>
    <row r="49" spans="1:12" x14ac:dyDescent="0.3">
      <c r="A49" s="48" t="s">
        <v>95</v>
      </c>
      <c r="B49" s="49"/>
      <c r="C49" s="83">
        <v>80</v>
      </c>
      <c r="D49" s="83">
        <v>67</v>
      </c>
      <c r="E49" s="83">
        <v>13</v>
      </c>
      <c r="F49">
        <f>VLOOKUP(A49,[3]BAYERProductwiseStocknSalesFrom!$A$2:$H$81,7,0)</f>
        <v>80</v>
      </c>
      <c r="G49" t="b">
        <f t="shared" si="0"/>
        <v>1</v>
      </c>
      <c r="H49">
        <f>VLOOKUP(A49,[3]BAYERProductwiseStocknSalesFrom!$A$2:$L$81,10,0)</f>
        <v>67</v>
      </c>
      <c r="I49" t="b">
        <f t="shared" si="1"/>
        <v>1</v>
      </c>
      <c r="J49" s="82">
        <f t="shared" si="2"/>
        <v>13</v>
      </c>
      <c r="K49" t="b">
        <f t="shared" si="3"/>
        <v>1</v>
      </c>
    </row>
    <row r="50" spans="1:12" x14ac:dyDescent="0.3">
      <c r="A50" s="48" t="s">
        <v>96</v>
      </c>
      <c r="B50" s="83">
        <v>13</v>
      </c>
      <c r="C50" s="83">
        <v>20</v>
      </c>
      <c r="D50" s="83">
        <v>19</v>
      </c>
      <c r="E50" s="83">
        <v>14</v>
      </c>
      <c r="F50">
        <f>VLOOKUP(A50,[3]BAYERProductwiseStocknSalesFrom!$A$2:$H$81,7,0)</f>
        <v>20</v>
      </c>
      <c r="G50" t="b">
        <f t="shared" si="0"/>
        <v>1</v>
      </c>
      <c r="H50">
        <f>VLOOKUP(A50,[3]BAYERProductwiseStocknSalesFrom!$A$2:$L$81,10,0)</f>
        <v>19</v>
      </c>
      <c r="I50" t="b">
        <f t="shared" si="1"/>
        <v>1</v>
      </c>
      <c r="J50" s="82">
        <f t="shared" si="2"/>
        <v>14</v>
      </c>
      <c r="K50" t="b">
        <f t="shared" si="3"/>
        <v>1</v>
      </c>
    </row>
    <row r="51" spans="1:12" x14ac:dyDescent="0.3">
      <c r="A51" s="48" t="s">
        <v>97</v>
      </c>
      <c r="B51" s="49"/>
      <c r="C51" s="83">
        <v>180</v>
      </c>
      <c r="D51" s="83">
        <v>149</v>
      </c>
      <c r="E51" s="83">
        <v>31</v>
      </c>
      <c r="F51">
        <f>VLOOKUP(A51,[3]BAYERProductwiseStocknSalesFrom!$A$2:$H$81,7,0)</f>
        <v>220</v>
      </c>
      <c r="G51" t="b">
        <f t="shared" si="0"/>
        <v>0</v>
      </c>
      <c r="H51">
        <f>VLOOKUP(A51,[3]BAYERProductwiseStocknSalesFrom!$A$2:$L$81,10,0)</f>
        <v>149</v>
      </c>
      <c r="I51" t="b">
        <f t="shared" si="1"/>
        <v>1</v>
      </c>
      <c r="J51" s="82">
        <f t="shared" si="2"/>
        <v>71</v>
      </c>
      <c r="K51" t="b">
        <f t="shared" si="3"/>
        <v>0</v>
      </c>
      <c r="L51" t="s">
        <v>98</v>
      </c>
    </row>
    <row r="52" spans="1:12" x14ac:dyDescent="0.3">
      <c r="A52" s="48" t="s">
        <v>99</v>
      </c>
      <c r="B52" s="83">
        <v>35</v>
      </c>
      <c r="C52" s="83">
        <v>624</v>
      </c>
      <c r="D52" s="83">
        <v>645</v>
      </c>
      <c r="E52" s="83">
        <v>14</v>
      </c>
      <c r="F52">
        <f>VLOOKUP(A52,[3]BAYERProductwiseStocknSalesFrom!$A$2:$H$81,7,0)</f>
        <v>624</v>
      </c>
      <c r="G52" t="b">
        <f t="shared" si="0"/>
        <v>1</v>
      </c>
      <c r="H52">
        <f>VLOOKUP(A52,[3]BAYERProductwiseStocknSalesFrom!$A$2:$L$81,10,0)</f>
        <v>645</v>
      </c>
      <c r="I52" t="b">
        <f t="shared" si="1"/>
        <v>1</v>
      </c>
      <c r="J52" s="82">
        <f t="shared" si="2"/>
        <v>14</v>
      </c>
      <c r="K52" t="b">
        <f t="shared" si="3"/>
        <v>1</v>
      </c>
    </row>
    <row r="53" spans="1:12" x14ac:dyDescent="0.3">
      <c r="A53" s="48" t="s">
        <v>100</v>
      </c>
      <c r="B53" s="49"/>
      <c r="C53" s="83">
        <v>969</v>
      </c>
      <c r="D53" s="83">
        <v>961</v>
      </c>
      <c r="E53" s="83">
        <v>8</v>
      </c>
      <c r="F53">
        <f>VLOOKUP(A53,[3]BAYERProductwiseStocknSalesFrom!$A$2:$H$81,7,0)</f>
        <v>969</v>
      </c>
      <c r="G53" t="b">
        <f t="shared" si="0"/>
        <v>1</v>
      </c>
      <c r="H53">
        <f>VLOOKUP(A53,[3]BAYERProductwiseStocknSalesFrom!$A$2:$L$81,10,0)</f>
        <v>961</v>
      </c>
      <c r="I53" t="b">
        <f t="shared" si="1"/>
        <v>1</v>
      </c>
      <c r="J53" s="82">
        <f t="shared" si="2"/>
        <v>8</v>
      </c>
      <c r="K53" t="b">
        <f t="shared" si="3"/>
        <v>1</v>
      </c>
    </row>
    <row r="54" spans="1:12" x14ac:dyDescent="0.3">
      <c r="A54" s="48" t="s">
        <v>101</v>
      </c>
      <c r="B54" s="83">
        <v>25</v>
      </c>
      <c r="C54" s="83">
        <v>50</v>
      </c>
      <c r="D54" s="83">
        <v>75</v>
      </c>
      <c r="E54" s="49"/>
      <c r="F54">
        <f>VLOOKUP(A54,[3]BAYERProductwiseStocknSalesFrom!$A$2:$H$81,7,0)</f>
        <v>50</v>
      </c>
      <c r="G54" t="b">
        <f t="shared" si="0"/>
        <v>1</v>
      </c>
      <c r="H54">
        <f>VLOOKUP(A54,[3]BAYERProductwiseStocknSalesFrom!$A$2:$L$81,10,0)</f>
        <v>75</v>
      </c>
      <c r="I54" t="b">
        <f t="shared" si="1"/>
        <v>1</v>
      </c>
      <c r="J54" s="82">
        <f t="shared" si="2"/>
        <v>0</v>
      </c>
      <c r="K54" t="b">
        <f t="shared" si="3"/>
        <v>1</v>
      </c>
    </row>
    <row r="55" spans="1:12" x14ac:dyDescent="0.3">
      <c r="A55" s="48" t="s">
        <v>102</v>
      </c>
      <c r="B55" s="83">
        <v>13</v>
      </c>
      <c r="C55" s="49"/>
      <c r="D55" s="83">
        <v>40</v>
      </c>
      <c r="E55" s="83">
        <v>-27</v>
      </c>
      <c r="F55">
        <f>VLOOKUP(A55,[3]BAYERProductwiseStocknSalesFrom!$A$2:$H$81,7,0)</f>
        <v>0</v>
      </c>
      <c r="G55" t="b">
        <f t="shared" si="0"/>
        <v>1</v>
      </c>
      <c r="H55">
        <f>VLOOKUP(A55,[3]BAYERProductwiseStocknSalesFrom!$A$2:$L$81,10,0)</f>
        <v>40</v>
      </c>
      <c r="I55" t="b">
        <f t="shared" si="1"/>
        <v>1</v>
      </c>
      <c r="J55" s="82">
        <f t="shared" si="2"/>
        <v>-27</v>
      </c>
      <c r="K55" t="b">
        <f t="shared" si="3"/>
        <v>1</v>
      </c>
    </row>
    <row r="56" spans="1:12" x14ac:dyDescent="0.3">
      <c r="A56" s="48" t="s">
        <v>103</v>
      </c>
      <c r="B56" s="49"/>
      <c r="C56" s="49"/>
      <c r="D56" s="83">
        <v>5</v>
      </c>
      <c r="E56" s="83">
        <v>-5</v>
      </c>
      <c r="F56">
        <f>VLOOKUP(A56,[3]BAYERProductwiseStocknSalesFrom!$A$2:$H$81,7,0)</f>
        <v>0</v>
      </c>
      <c r="G56" t="b">
        <f t="shared" si="0"/>
        <v>1</v>
      </c>
      <c r="H56">
        <f>VLOOKUP(A56,[3]BAYERProductwiseStocknSalesFrom!$A$2:$L$81,10,0)</f>
        <v>5</v>
      </c>
      <c r="I56" t="b">
        <f t="shared" si="1"/>
        <v>1</v>
      </c>
      <c r="J56" s="82">
        <f t="shared" si="2"/>
        <v>-5</v>
      </c>
      <c r="K56" t="b">
        <f t="shared" si="3"/>
        <v>1</v>
      </c>
    </row>
    <row r="57" spans="1:12" x14ac:dyDescent="0.3">
      <c r="A57" s="48" t="s">
        <v>104</v>
      </c>
      <c r="B57" s="83">
        <v>10</v>
      </c>
      <c r="C57" s="49"/>
      <c r="D57" s="49"/>
      <c r="E57" s="83">
        <v>10</v>
      </c>
      <c r="F57">
        <f>VLOOKUP(A57,[3]BAYERProductwiseStocknSalesFrom!$A$2:$H$81,7,0)</f>
        <v>0</v>
      </c>
      <c r="G57" t="b">
        <f t="shared" si="0"/>
        <v>1</v>
      </c>
      <c r="H57">
        <f>VLOOKUP(A57,[3]BAYERProductwiseStocknSalesFrom!$A$2:$L$81,10,0)</f>
        <v>0</v>
      </c>
      <c r="I57" t="b">
        <f t="shared" si="1"/>
        <v>1</v>
      </c>
      <c r="J57" s="82">
        <f t="shared" si="2"/>
        <v>10</v>
      </c>
      <c r="K57" t="b">
        <f t="shared" si="3"/>
        <v>1</v>
      </c>
    </row>
    <row r="58" spans="1:12" x14ac:dyDescent="0.3">
      <c r="A58" s="48" t="s">
        <v>105</v>
      </c>
      <c r="B58" s="83">
        <v>10</v>
      </c>
      <c r="C58" s="49"/>
      <c r="D58" s="83">
        <v>30</v>
      </c>
      <c r="E58" s="83">
        <v>-20</v>
      </c>
      <c r="F58">
        <f>VLOOKUP(A58,[3]BAYERProductwiseStocknSalesFrom!$A$2:$H$81,7,0)</f>
        <v>0</v>
      </c>
      <c r="G58" t="b">
        <f t="shared" si="0"/>
        <v>1</v>
      </c>
      <c r="H58">
        <f>VLOOKUP(A58,[3]BAYERProductwiseStocknSalesFrom!$A$2:$L$81,10,0)</f>
        <v>30</v>
      </c>
      <c r="I58" t="b">
        <f t="shared" si="1"/>
        <v>1</v>
      </c>
      <c r="J58" s="82">
        <f t="shared" si="2"/>
        <v>-20</v>
      </c>
      <c r="K58" t="b">
        <f t="shared" si="3"/>
        <v>1</v>
      </c>
    </row>
    <row r="59" spans="1:12" x14ac:dyDescent="0.3">
      <c r="A59" s="48" t="s">
        <v>106</v>
      </c>
      <c r="B59" s="83">
        <v>50</v>
      </c>
      <c r="C59" s="83">
        <v>80</v>
      </c>
      <c r="D59" s="83">
        <v>42</v>
      </c>
      <c r="E59" s="83">
        <v>88</v>
      </c>
      <c r="F59">
        <f>VLOOKUP(A59,[3]BAYERProductwiseStocknSalesFrom!$A$2:$H$81,7,0)</f>
        <v>80</v>
      </c>
      <c r="G59" t="b">
        <f t="shared" si="0"/>
        <v>1</v>
      </c>
      <c r="H59">
        <f>VLOOKUP(A59,[3]BAYERProductwiseStocknSalesFrom!$A$2:$L$81,10,0)</f>
        <v>42</v>
      </c>
      <c r="I59" t="b">
        <f t="shared" si="1"/>
        <v>1</v>
      </c>
      <c r="J59" s="82">
        <f t="shared" si="2"/>
        <v>88</v>
      </c>
      <c r="K59" t="b">
        <f t="shared" si="3"/>
        <v>1</v>
      </c>
    </row>
    <row r="60" spans="1:12" x14ac:dyDescent="0.3">
      <c r="A60" s="48" t="s">
        <v>107</v>
      </c>
      <c r="B60" s="83">
        <v>34</v>
      </c>
      <c r="C60" s="83">
        <v>40</v>
      </c>
      <c r="D60" s="83">
        <v>36</v>
      </c>
      <c r="E60" s="83">
        <v>38</v>
      </c>
      <c r="F60">
        <f>VLOOKUP(A60,[3]BAYERProductwiseStocknSalesFrom!$A$2:$H$81,7,0)</f>
        <v>40</v>
      </c>
      <c r="G60" t="b">
        <f t="shared" si="0"/>
        <v>1</v>
      </c>
      <c r="H60">
        <f>VLOOKUP(A60,[3]BAYERProductwiseStocknSalesFrom!$A$2:$L$81,10,0)</f>
        <v>36</v>
      </c>
      <c r="I60" t="b">
        <f t="shared" si="1"/>
        <v>1</v>
      </c>
      <c r="J60" s="82">
        <f t="shared" si="2"/>
        <v>38</v>
      </c>
      <c r="K60" t="b">
        <f t="shared" si="3"/>
        <v>1</v>
      </c>
    </row>
    <row r="61" spans="1:12" x14ac:dyDescent="0.3">
      <c r="A61" s="48" t="s">
        <v>108</v>
      </c>
      <c r="B61" s="83">
        <v>16</v>
      </c>
      <c r="C61" s="83">
        <v>120</v>
      </c>
      <c r="D61" s="83">
        <v>48</v>
      </c>
      <c r="E61" s="83">
        <v>88</v>
      </c>
      <c r="F61">
        <f>VLOOKUP(A61,[3]BAYERProductwiseStocknSalesFrom!$A$2:$H$81,7,0)</f>
        <v>120</v>
      </c>
      <c r="G61" t="b">
        <f t="shared" si="0"/>
        <v>1</v>
      </c>
      <c r="H61">
        <f>VLOOKUP(A61,[3]BAYERProductwiseStocknSalesFrom!$A$2:$L$81,10,0)</f>
        <v>48</v>
      </c>
      <c r="I61" t="b">
        <f t="shared" si="1"/>
        <v>1</v>
      </c>
      <c r="J61" s="82">
        <f t="shared" si="2"/>
        <v>88</v>
      </c>
      <c r="K61" t="b">
        <f t="shared" si="3"/>
        <v>1</v>
      </c>
    </row>
    <row r="62" spans="1:12" x14ac:dyDescent="0.3">
      <c r="A62" s="48" t="s">
        <v>109</v>
      </c>
      <c r="B62" s="49"/>
      <c r="C62" s="83">
        <v>80</v>
      </c>
      <c r="D62" s="83">
        <v>25</v>
      </c>
      <c r="E62" s="83">
        <v>55</v>
      </c>
      <c r="F62">
        <f>VLOOKUP(A62,[3]BAYERProductwiseStocknSalesFrom!$A$2:$H$81,7,0)</f>
        <v>80</v>
      </c>
      <c r="G62" t="b">
        <f t="shared" si="0"/>
        <v>1</v>
      </c>
      <c r="H62">
        <f>VLOOKUP(A62,[3]BAYERProductwiseStocknSalesFrom!$A$2:$L$81,10,0)</f>
        <v>25</v>
      </c>
      <c r="I62" t="b">
        <f t="shared" si="1"/>
        <v>1</v>
      </c>
      <c r="J62" s="82">
        <f t="shared" si="2"/>
        <v>55</v>
      </c>
      <c r="K62" t="b">
        <f t="shared" si="3"/>
        <v>1</v>
      </c>
    </row>
    <row r="63" spans="1:12" x14ac:dyDescent="0.3">
      <c r="A63" s="48" t="s">
        <v>110</v>
      </c>
      <c r="B63" s="83">
        <v>56</v>
      </c>
      <c r="C63" s="83">
        <v>120</v>
      </c>
      <c r="D63" s="83">
        <v>57</v>
      </c>
      <c r="E63" s="83">
        <v>119</v>
      </c>
      <c r="F63">
        <f>VLOOKUP(A63,[3]BAYERProductwiseStocknSalesFrom!$A$2:$H$81,7,0)</f>
        <v>120</v>
      </c>
      <c r="G63" t="b">
        <f t="shared" si="0"/>
        <v>1</v>
      </c>
      <c r="H63">
        <f>VLOOKUP(A63,[3]BAYERProductwiseStocknSalesFrom!$A$2:$L$81,10,0)</f>
        <v>57</v>
      </c>
      <c r="I63" t="b">
        <f t="shared" si="1"/>
        <v>1</v>
      </c>
      <c r="J63" s="82">
        <f t="shared" si="2"/>
        <v>119</v>
      </c>
      <c r="K63" t="b">
        <f t="shared" si="3"/>
        <v>1</v>
      </c>
    </row>
    <row r="64" spans="1:12" x14ac:dyDescent="0.3">
      <c r="A64" s="48" t="s">
        <v>111</v>
      </c>
      <c r="B64" s="49"/>
      <c r="C64" s="83">
        <v>20</v>
      </c>
      <c r="D64" s="83">
        <v>4</v>
      </c>
      <c r="E64" s="83">
        <v>16</v>
      </c>
      <c r="F64">
        <f>VLOOKUP(A64,[3]BAYERProductwiseStocknSalesFrom!$A$2:$H$81,7,0)</f>
        <v>20</v>
      </c>
      <c r="G64" t="b">
        <f t="shared" si="0"/>
        <v>1</v>
      </c>
      <c r="H64">
        <f>VLOOKUP(A64,[3]BAYERProductwiseStocknSalesFrom!$A$2:$L$81,10,0)</f>
        <v>4</v>
      </c>
      <c r="I64" t="b">
        <f t="shared" si="1"/>
        <v>1</v>
      </c>
      <c r="J64" s="82">
        <f t="shared" si="2"/>
        <v>16</v>
      </c>
      <c r="K64" t="b">
        <f t="shared" si="3"/>
        <v>1</v>
      </c>
    </row>
    <row r="65" spans="1:12" x14ac:dyDescent="0.3">
      <c r="A65" s="48" t="s">
        <v>112</v>
      </c>
      <c r="B65" s="49"/>
      <c r="C65" s="83">
        <v>150</v>
      </c>
      <c r="D65" s="83">
        <v>109</v>
      </c>
      <c r="E65" s="83">
        <v>41</v>
      </c>
      <c r="F65">
        <f>VLOOKUP(A65,[3]BAYERProductwiseStocknSalesFrom!$A$2:$H$81,7,0)</f>
        <v>150</v>
      </c>
      <c r="G65" t="b">
        <f t="shared" si="0"/>
        <v>1</v>
      </c>
      <c r="H65">
        <f>VLOOKUP(A65,[3]BAYERProductwiseStocknSalesFrom!$A$2:$L$81,10,0)</f>
        <v>109</v>
      </c>
      <c r="I65" t="b">
        <f t="shared" si="1"/>
        <v>1</v>
      </c>
      <c r="J65" s="82">
        <f t="shared" si="2"/>
        <v>41</v>
      </c>
      <c r="K65" t="b">
        <f t="shared" si="3"/>
        <v>1</v>
      </c>
    </row>
    <row r="66" spans="1:12" x14ac:dyDescent="0.3">
      <c r="A66" s="48" t="s">
        <v>113</v>
      </c>
      <c r="B66" s="83">
        <v>54</v>
      </c>
      <c r="C66" s="83">
        <v>240</v>
      </c>
      <c r="D66" s="83">
        <v>201</v>
      </c>
      <c r="E66" s="83">
        <v>93</v>
      </c>
      <c r="F66">
        <f>VLOOKUP(A66,[3]BAYERProductwiseStocknSalesFrom!$A$2:$H$81,7,0)</f>
        <v>240</v>
      </c>
      <c r="G66" t="b">
        <f t="shared" si="0"/>
        <v>1</v>
      </c>
      <c r="H66">
        <f>VLOOKUP(A66,[3]BAYERProductwiseStocknSalesFrom!$A$2:$L$81,10,0)</f>
        <v>201</v>
      </c>
      <c r="I66" t="b">
        <f t="shared" si="1"/>
        <v>1</v>
      </c>
      <c r="J66" s="82">
        <f t="shared" si="2"/>
        <v>93</v>
      </c>
      <c r="K66" t="b">
        <f t="shared" si="3"/>
        <v>1</v>
      </c>
    </row>
    <row r="67" spans="1:12" x14ac:dyDescent="0.3">
      <c r="A67" s="48" t="s">
        <v>114</v>
      </c>
      <c r="B67" s="49"/>
      <c r="C67" s="83">
        <v>120</v>
      </c>
      <c r="D67" s="83">
        <v>52</v>
      </c>
      <c r="E67" s="83">
        <v>68</v>
      </c>
      <c r="F67">
        <f>VLOOKUP(A67,[3]BAYERProductwiseStocknSalesFrom!$A$2:$H$81,7,0)</f>
        <v>120</v>
      </c>
      <c r="G67" t="b">
        <f t="shared" si="0"/>
        <v>1</v>
      </c>
      <c r="H67">
        <f>VLOOKUP(A67,[3]BAYERProductwiseStocknSalesFrom!$A$2:$L$81,10,0)</f>
        <v>52</v>
      </c>
      <c r="I67" t="b">
        <f t="shared" si="1"/>
        <v>1</v>
      </c>
      <c r="J67" s="82">
        <f t="shared" si="2"/>
        <v>68</v>
      </c>
      <c r="K67" t="b">
        <f t="shared" si="3"/>
        <v>1</v>
      </c>
    </row>
    <row r="68" spans="1:12" x14ac:dyDescent="0.3">
      <c r="A68" s="48" t="s">
        <v>115</v>
      </c>
      <c r="B68" s="83">
        <v>121</v>
      </c>
      <c r="C68" s="49"/>
      <c r="D68" s="83">
        <v>153</v>
      </c>
      <c r="E68" s="83">
        <v>-32</v>
      </c>
      <c r="F68">
        <f>VLOOKUP(A68,[3]BAYERProductwiseStocknSalesFrom!$A$2:$H$81,7,0)</f>
        <v>0</v>
      </c>
      <c r="G68" t="b">
        <f t="shared" si="0"/>
        <v>1</v>
      </c>
      <c r="H68">
        <f>VLOOKUP(A68,[3]BAYERProductwiseStocknSalesFrom!$A$2:$L$81,10,0)</f>
        <v>153</v>
      </c>
      <c r="I68" t="b">
        <f t="shared" si="1"/>
        <v>1</v>
      </c>
      <c r="J68" s="82">
        <f t="shared" si="2"/>
        <v>-32</v>
      </c>
      <c r="K68" t="b">
        <f t="shared" si="3"/>
        <v>1</v>
      </c>
    </row>
    <row r="69" spans="1:12" x14ac:dyDescent="0.3">
      <c r="A69" s="48" t="s">
        <v>116</v>
      </c>
      <c r="B69" s="49"/>
      <c r="C69" s="83">
        <v>150</v>
      </c>
      <c r="D69" s="83">
        <v>110</v>
      </c>
      <c r="E69" s="83">
        <v>40</v>
      </c>
      <c r="F69">
        <f>VLOOKUP(A69,[3]BAYERProductwiseStocknSalesFrom!$A$2:$H$81,7,0)</f>
        <v>150</v>
      </c>
      <c r="G69" t="b">
        <f t="shared" si="0"/>
        <v>1</v>
      </c>
      <c r="H69">
        <f>VLOOKUP(A69,[3]BAYERProductwiseStocknSalesFrom!$A$2:$L$81,10,0)</f>
        <v>110</v>
      </c>
      <c r="I69" t="b">
        <f t="shared" si="1"/>
        <v>1</v>
      </c>
      <c r="J69" s="82">
        <f t="shared" si="2"/>
        <v>40</v>
      </c>
      <c r="K69" t="b">
        <f t="shared" si="3"/>
        <v>1</v>
      </c>
    </row>
    <row r="70" spans="1:12" x14ac:dyDescent="0.3">
      <c r="A70" s="48" t="s">
        <v>117</v>
      </c>
      <c r="B70" s="49"/>
      <c r="C70" s="83">
        <v>40</v>
      </c>
      <c r="D70" s="83">
        <v>30</v>
      </c>
      <c r="E70" s="83">
        <v>10</v>
      </c>
      <c r="F70">
        <f>VLOOKUP(A70,[3]BAYERProductwiseStocknSalesFrom!$A$2:$H$81,7,0)</f>
        <v>40</v>
      </c>
      <c r="G70" t="b">
        <f t="shared" si="0"/>
        <v>1</v>
      </c>
      <c r="H70">
        <f>VLOOKUP(A70,[3]BAYERProductwiseStocknSalesFrom!$A$2:$L$81,10,0)</f>
        <v>30</v>
      </c>
      <c r="I70" t="b">
        <f t="shared" si="1"/>
        <v>1</v>
      </c>
      <c r="J70" s="82">
        <f t="shared" si="2"/>
        <v>10</v>
      </c>
      <c r="K70" t="b">
        <f t="shared" si="3"/>
        <v>1</v>
      </c>
    </row>
    <row r="71" spans="1:12" x14ac:dyDescent="0.3">
      <c r="A71" s="48" t="s">
        <v>118</v>
      </c>
      <c r="B71" s="49"/>
      <c r="C71" s="83">
        <v>120</v>
      </c>
      <c r="D71" s="83">
        <v>75</v>
      </c>
      <c r="E71" s="83">
        <v>45</v>
      </c>
      <c r="F71">
        <f>VLOOKUP(A71,[3]BAYERProductwiseStocknSalesFrom!$A$2:$H$81,7,0)</f>
        <v>120</v>
      </c>
      <c r="G71" t="b">
        <f t="shared" si="0"/>
        <v>1</v>
      </c>
      <c r="H71">
        <f>VLOOKUP(A71,[3]BAYERProductwiseStocknSalesFrom!$A$2:$L$81,10,0)</f>
        <v>75</v>
      </c>
      <c r="I71" t="b">
        <f t="shared" si="1"/>
        <v>1</v>
      </c>
      <c r="J71" s="82">
        <f t="shared" si="2"/>
        <v>45</v>
      </c>
      <c r="K71" t="b">
        <f t="shared" si="3"/>
        <v>1</v>
      </c>
    </row>
    <row r="72" spans="1:12" x14ac:dyDescent="0.3">
      <c r="A72" s="48" t="s">
        <v>119</v>
      </c>
      <c r="B72" s="49"/>
      <c r="C72" s="49"/>
      <c r="D72" s="83">
        <v>12</v>
      </c>
      <c r="E72" s="83">
        <v>-12</v>
      </c>
      <c r="F72">
        <f>VLOOKUP(A72,[3]BAYERProductwiseStocknSalesFrom!$A$2:$H$81,7,0)</f>
        <v>0</v>
      </c>
      <c r="G72" t="b">
        <f t="shared" si="0"/>
        <v>1</v>
      </c>
      <c r="H72">
        <f>VLOOKUP(A72,[3]BAYERProductwiseStocknSalesFrom!$A$2:$L$81,10,0)</f>
        <v>12</v>
      </c>
      <c r="I72" t="b">
        <f t="shared" si="1"/>
        <v>1</v>
      </c>
      <c r="J72" s="82">
        <f t="shared" si="2"/>
        <v>-12</v>
      </c>
      <c r="K72" t="b">
        <f t="shared" si="3"/>
        <v>1</v>
      </c>
    </row>
    <row r="73" spans="1:12" x14ac:dyDescent="0.3">
      <c r="A73" s="48" t="s">
        <v>120</v>
      </c>
      <c r="B73" s="49"/>
      <c r="C73" s="49"/>
      <c r="D73" s="83">
        <v>22</v>
      </c>
      <c r="E73" s="83">
        <v>-22</v>
      </c>
      <c r="F73">
        <f>VLOOKUP(A73,[3]BAYERProductwiseStocknSalesFrom!$A$2:$H$81,7,0)</f>
        <v>0</v>
      </c>
      <c r="G73" t="b">
        <f t="shared" si="0"/>
        <v>1</v>
      </c>
      <c r="H73">
        <f>VLOOKUP(A73,[3]BAYERProductwiseStocknSalesFrom!$A$2:$L$81,10,0)</f>
        <v>22</v>
      </c>
      <c r="I73" t="b">
        <f t="shared" si="1"/>
        <v>1</v>
      </c>
      <c r="J73" s="82">
        <f t="shared" si="2"/>
        <v>-22</v>
      </c>
      <c r="K73" t="b">
        <f t="shared" si="3"/>
        <v>1</v>
      </c>
    </row>
    <row r="74" spans="1:12" x14ac:dyDescent="0.3">
      <c r="A74" s="48" t="s">
        <v>121</v>
      </c>
      <c r="B74" s="49"/>
      <c r="C74" s="49"/>
      <c r="D74" s="83">
        <v>11</v>
      </c>
      <c r="E74" s="83">
        <v>-11</v>
      </c>
      <c r="F74">
        <f>VLOOKUP(A74,[3]BAYERProductwiseStocknSalesFrom!$A$2:$H$81,7,0)</f>
        <v>0</v>
      </c>
      <c r="G74" t="b">
        <f t="shared" si="0"/>
        <v>1</v>
      </c>
      <c r="H74">
        <f>VLOOKUP(A74,[3]BAYERProductwiseStocknSalesFrom!$A$2:$L$81,10,0)</f>
        <v>11</v>
      </c>
      <c r="I74" t="b">
        <f t="shared" si="1"/>
        <v>1</v>
      </c>
      <c r="J74" s="82">
        <f t="shared" si="2"/>
        <v>-11</v>
      </c>
      <c r="K74" t="b">
        <f t="shared" si="3"/>
        <v>1</v>
      </c>
    </row>
    <row r="75" spans="1:12" x14ac:dyDescent="0.3">
      <c r="A75" s="48" t="s">
        <v>122</v>
      </c>
      <c r="B75" s="49"/>
      <c r="C75" s="49"/>
      <c r="D75" s="83">
        <v>11</v>
      </c>
      <c r="E75" s="83">
        <v>-11</v>
      </c>
      <c r="F75">
        <f>VLOOKUP(A75,[3]BAYERProductwiseStocknSalesFrom!$A$2:$H$81,7,0)</f>
        <v>0</v>
      </c>
      <c r="G75" t="b">
        <f t="shared" si="0"/>
        <v>1</v>
      </c>
      <c r="H75">
        <f>VLOOKUP(A75,[3]BAYERProductwiseStocknSalesFrom!$A$2:$L$81,10,0)</f>
        <v>11</v>
      </c>
      <c r="I75" t="b">
        <f t="shared" si="1"/>
        <v>1</v>
      </c>
      <c r="J75" s="82">
        <f t="shared" si="2"/>
        <v>-11</v>
      </c>
      <c r="K75" t="b">
        <f t="shared" si="3"/>
        <v>1</v>
      </c>
    </row>
    <row r="76" spans="1:12" x14ac:dyDescent="0.3">
      <c r="A76" s="48" t="s">
        <v>123</v>
      </c>
      <c r="B76" s="49"/>
      <c r="C76" s="83">
        <v>53</v>
      </c>
      <c r="D76" s="83">
        <v>14</v>
      </c>
      <c r="E76" s="83">
        <v>39</v>
      </c>
      <c r="F76">
        <f>VLOOKUP(A76,[3]BAYERProductwiseStocknSalesFrom!$A$2:$H$81,7,0)</f>
        <v>53</v>
      </c>
      <c r="G76" t="b">
        <f t="shared" ref="G76:G88" si="4">F76=C76</f>
        <v>1</v>
      </c>
      <c r="H76">
        <f>VLOOKUP(A76,[3]BAYERProductwiseStocknSalesFrom!$A$2:$L$81,10,0)</f>
        <v>14</v>
      </c>
      <c r="I76" t="b">
        <f t="shared" ref="I76:I88" si="5">H76=D76</f>
        <v>1</v>
      </c>
      <c r="J76" s="82">
        <f t="shared" ref="J76:J88" si="6">B76+F76-H76</f>
        <v>39</v>
      </c>
      <c r="K76" t="b">
        <f t="shared" ref="K76:K88" si="7">J76=E76</f>
        <v>1</v>
      </c>
    </row>
    <row r="77" spans="1:12" x14ac:dyDescent="0.3">
      <c r="A77" s="48" t="s">
        <v>124</v>
      </c>
      <c r="B77" s="49"/>
      <c r="C77" s="49"/>
      <c r="D77" s="83">
        <v>11</v>
      </c>
      <c r="E77" s="83">
        <v>-11</v>
      </c>
      <c r="F77">
        <f>VLOOKUP(A77,[3]BAYERProductwiseStocknSalesFrom!$A$2:$H$81,7,0)</f>
        <v>0</v>
      </c>
      <c r="G77" t="b">
        <f t="shared" si="4"/>
        <v>1</v>
      </c>
      <c r="H77">
        <f>VLOOKUP(A77,[3]BAYERProductwiseStocknSalesFrom!$A$2:$L$81,10,0)</f>
        <v>11</v>
      </c>
      <c r="I77" t="b">
        <f t="shared" si="5"/>
        <v>1</v>
      </c>
      <c r="J77" s="82">
        <f t="shared" si="6"/>
        <v>-11</v>
      </c>
      <c r="K77" t="b">
        <f t="shared" si="7"/>
        <v>1</v>
      </c>
    </row>
    <row r="78" spans="1:12" x14ac:dyDescent="0.3">
      <c r="A78" s="48" t="s">
        <v>125</v>
      </c>
      <c r="B78" s="49"/>
      <c r="C78" s="49"/>
      <c r="D78" s="83">
        <v>6</v>
      </c>
      <c r="E78" s="83">
        <v>-6</v>
      </c>
      <c r="F78">
        <f>VLOOKUP(A78,[3]BAYERProductwiseStocknSalesFrom!$A$2:$H$81,7,0)</f>
        <v>0</v>
      </c>
      <c r="G78" t="b">
        <f t="shared" si="4"/>
        <v>1</v>
      </c>
      <c r="H78">
        <f>VLOOKUP(A78,[3]BAYERProductwiseStocknSalesFrom!$A$2:$L$81,10,0)</f>
        <v>6</v>
      </c>
      <c r="I78" t="b">
        <f t="shared" si="5"/>
        <v>1</v>
      </c>
      <c r="J78" s="82">
        <f t="shared" si="6"/>
        <v>-6</v>
      </c>
      <c r="K78" t="b">
        <f t="shared" si="7"/>
        <v>1</v>
      </c>
    </row>
    <row r="79" spans="1:12" x14ac:dyDescent="0.3">
      <c r="A79" s="48" t="s">
        <v>126</v>
      </c>
      <c r="B79" s="49"/>
      <c r="C79" s="83">
        <v>540</v>
      </c>
      <c r="D79" s="83">
        <v>520</v>
      </c>
      <c r="E79" s="83">
        <v>20</v>
      </c>
      <c r="F79">
        <f>VLOOKUP(A79,[3]BAYERProductwiseStocknSalesFrom!$A$2:$H$81,7,0)</f>
        <v>540</v>
      </c>
      <c r="G79" t="b">
        <f t="shared" si="4"/>
        <v>1</v>
      </c>
      <c r="H79">
        <f>VLOOKUP(A79,[3]BAYERProductwiseStocknSalesFrom!$A$2:$L$81,10,0)</f>
        <v>470</v>
      </c>
      <c r="I79" t="b">
        <f t="shared" si="5"/>
        <v>0</v>
      </c>
      <c r="J79" s="82">
        <f t="shared" si="6"/>
        <v>70</v>
      </c>
      <c r="K79" t="b">
        <f t="shared" si="7"/>
        <v>0</v>
      </c>
      <c r="L79" t="s">
        <v>84</v>
      </c>
    </row>
    <row r="80" spans="1:12" x14ac:dyDescent="0.3">
      <c r="A80" s="48" t="s">
        <v>127</v>
      </c>
      <c r="B80" s="49"/>
      <c r="C80" s="83">
        <v>40</v>
      </c>
      <c r="D80" s="83">
        <v>90</v>
      </c>
      <c r="E80" s="83">
        <v>-50</v>
      </c>
      <c r="F80">
        <f>VLOOKUP(A80,[3]BAYERProductwiseStocknSalesFrom!$A$2:$H$81,7,0)</f>
        <v>40</v>
      </c>
      <c r="G80" t="b">
        <f t="shared" si="4"/>
        <v>1</v>
      </c>
      <c r="H80">
        <f>VLOOKUP(A80,[3]BAYERProductwiseStocknSalesFrom!$A$2:$L$81,10,0)</f>
        <v>90</v>
      </c>
      <c r="I80" t="b">
        <f t="shared" si="5"/>
        <v>1</v>
      </c>
      <c r="J80" s="82">
        <f t="shared" si="6"/>
        <v>-50</v>
      </c>
      <c r="K80" t="b">
        <f t="shared" si="7"/>
        <v>1</v>
      </c>
    </row>
    <row r="81" spans="1:12" x14ac:dyDescent="0.3">
      <c r="A81" s="48" t="s">
        <v>128</v>
      </c>
      <c r="B81" s="49"/>
      <c r="C81" s="83">
        <v>160</v>
      </c>
      <c r="D81" s="83">
        <v>105</v>
      </c>
      <c r="E81" s="83">
        <v>55</v>
      </c>
      <c r="F81">
        <f>VLOOKUP(A81,[3]BAYERProductwiseStocknSalesFrom!$A$2:$H$81,7,0)</f>
        <v>160</v>
      </c>
      <c r="G81" t="b">
        <f t="shared" si="4"/>
        <v>1</v>
      </c>
      <c r="H81">
        <f>VLOOKUP(A81,[3]BAYERProductwiseStocknSalesFrom!$A$2:$L$81,10,0)</f>
        <v>65</v>
      </c>
      <c r="I81" t="b">
        <f t="shared" si="5"/>
        <v>0</v>
      </c>
      <c r="J81" s="82">
        <f t="shared" si="6"/>
        <v>95</v>
      </c>
      <c r="K81" t="b">
        <f t="shared" si="7"/>
        <v>0</v>
      </c>
      <c r="L81" t="s">
        <v>84</v>
      </c>
    </row>
    <row r="82" spans="1:12" x14ac:dyDescent="0.3">
      <c r="A82" s="48" t="s">
        <v>129</v>
      </c>
      <c r="B82" s="49"/>
      <c r="C82" s="49"/>
      <c r="D82" s="83">
        <v>54</v>
      </c>
      <c r="E82" s="83">
        <v>-54</v>
      </c>
      <c r="F82">
        <f>VLOOKUP(A82,[3]BAYERProductwiseStocknSalesFrom!$A$2:$H$81,7,0)</f>
        <v>0</v>
      </c>
      <c r="G82" t="b">
        <f t="shared" si="4"/>
        <v>1</v>
      </c>
      <c r="H82">
        <f>VLOOKUP(A82,[3]BAYERProductwiseStocknSalesFrom!$A$2:$L$81,10,0)</f>
        <v>54</v>
      </c>
      <c r="I82" t="b">
        <f t="shared" si="5"/>
        <v>1</v>
      </c>
      <c r="J82" s="82">
        <f t="shared" si="6"/>
        <v>-54</v>
      </c>
      <c r="K82" t="b">
        <f t="shared" si="7"/>
        <v>1</v>
      </c>
    </row>
    <row r="83" spans="1:12" x14ac:dyDescent="0.3">
      <c r="A83" s="48" t="s">
        <v>130</v>
      </c>
      <c r="B83" s="49"/>
      <c r="C83" s="83">
        <v>20</v>
      </c>
      <c r="D83" s="83">
        <v>23</v>
      </c>
      <c r="E83" s="83">
        <v>-3</v>
      </c>
      <c r="F83">
        <f>VLOOKUP(A83,[3]BAYERProductwiseStocknSalesFrom!$A$2:$H$81,7,0)</f>
        <v>20</v>
      </c>
      <c r="G83" t="b">
        <f t="shared" si="4"/>
        <v>1</v>
      </c>
      <c r="H83">
        <f>VLOOKUP(A83,[3]BAYERProductwiseStocknSalesFrom!$A$2:$L$81,10,0)</f>
        <v>23</v>
      </c>
      <c r="I83" t="b">
        <f t="shared" si="5"/>
        <v>1</v>
      </c>
      <c r="J83" s="82">
        <f t="shared" si="6"/>
        <v>-3</v>
      </c>
      <c r="K83" t="b">
        <f t="shared" si="7"/>
        <v>1</v>
      </c>
    </row>
    <row r="84" spans="1:12" x14ac:dyDescent="0.3">
      <c r="A84" s="48" t="s">
        <v>131</v>
      </c>
      <c r="B84" s="49"/>
      <c r="C84" s="83">
        <v>40</v>
      </c>
      <c r="D84" s="49"/>
      <c r="E84" s="83">
        <v>40</v>
      </c>
      <c r="F84">
        <f>VLOOKUP(A84,[3]BAYERProductwiseStocknSalesFrom!$A$2:$H$81,7,0)</f>
        <v>40</v>
      </c>
      <c r="G84" t="b">
        <f t="shared" si="4"/>
        <v>1</v>
      </c>
      <c r="H84">
        <f>VLOOKUP(A84,[3]BAYERProductwiseStocknSalesFrom!$A$2:$L$81,10,0)</f>
        <v>0</v>
      </c>
      <c r="I84" t="b">
        <f t="shared" si="5"/>
        <v>1</v>
      </c>
      <c r="J84" s="82">
        <f t="shared" si="6"/>
        <v>40</v>
      </c>
      <c r="K84" t="b">
        <f t="shared" si="7"/>
        <v>1</v>
      </c>
    </row>
    <row r="85" spans="1:12" x14ac:dyDescent="0.3">
      <c r="A85" s="48" t="s">
        <v>132</v>
      </c>
      <c r="B85" s="49"/>
      <c r="C85" s="49"/>
      <c r="D85" s="83">
        <v>4</v>
      </c>
      <c r="E85" s="83">
        <v>-4</v>
      </c>
      <c r="F85">
        <f>VLOOKUP(A85,[3]BAYERProductwiseStocknSalesFrom!$A$2:$H$81,7,0)</f>
        <v>0</v>
      </c>
      <c r="G85" t="b">
        <f t="shared" si="4"/>
        <v>1</v>
      </c>
      <c r="H85">
        <f>VLOOKUP(A85,[3]BAYERProductwiseStocknSalesFrom!$A$2:$L$81,10,0)</f>
        <v>4</v>
      </c>
      <c r="I85" t="b">
        <f t="shared" si="5"/>
        <v>1</v>
      </c>
      <c r="J85" s="82">
        <f t="shared" si="6"/>
        <v>-4</v>
      </c>
      <c r="K85" t="b">
        <f t="shared" si="7"/>
        <v>1</v>
      </c>
    </row>
    <row r="86" spans="1:12" x14ac:dyDescent="0.3">
      <c r="A86" s="48" t="s">
        <v>133</v>
      </c>
      <c r="B86" s="83">
        <v>90</v>
      </c>
      <c r="C86" s="83">
        <v>150</v>
      </c>
      <c r="D86" s="83">
        <v>135</v>
      </c>
      <c r="E86" s="83">
        <v>105</v>
      </c>
      <c r="F86">
        <f>VLOOKUP(A86,[3]BAYERProductwiseStocknSalesFrom!$A$2:$H$81,7,0)</f>
        <v>150</v>
      </c>
      <c r="G86" t="b">
        <f t="shared" si="4"/>
        <v>1</v>
      </c>
      <c r="H86">
        <f>VLOOKUP(A86,[3]BAYERProductwiseStocknSalesFrom!$A$2:$L$81,10,0)</f>
        <v>135</v>
      </c>
      <c r="I86" t="b">
        <f t="shared" si="5"/>
        <v>1</v>
      </c>
      <c r="J86" s="82">
        <f t="shared" si="6"/>
        <v>105</v>
      </c>
      <c r="K86" t="b">
        <f t="shared" si="7"/>
        <v>1</v>
      </c>
    </row>
    <row r="87" spans="1:12" x14ac:dyDescent="0.3">
      <c r="A87" s="48" t="s">
        <v>134</v>
      </c>
      <c r="B87" s="49"/>
      <c r="C87" s="83">
        <v>60</v>
      </c>
      <c r="D87" s="83">
        <v>33</v>
      </c>
      <c r="E87" s="83">
        <v>27</v>
      </c>
      <c r="F87">
        <f>VLOOKUP(A87,[3]BAYERProductwiseStocknSalesFrom!$A$2:$H$81,7,0)</f>
        <v>60</v>
      </c>
      <c r="G87" t="b">
        <f t="shared" si="4"/>
        <v>1</v>
      </c>
      <c r="H87">
        <f>VLOOKUP(A87,[3]BAYERProductwiseStocknSalesFrom!$A$2:$L$81,10,0)</f>
        <v>33</v>
      </c>
      <c r="I87" t="b">
        <f t="shared" si="5"/>
        <v>1</v>
      </c>
      <c r="J87" s="82">
        <f t="shared" si="6"/>
        <v>27</v>
      </c>
      <c r="K87" t="b">
        <f t="shared" si="7"/>
        <v>1</v>
      </c>
    </row>
    <row r="88" spans="1:12" x14ac:dyDescent="0.3">
      <c r="A88" s="85" t="s">
        <v>27</v>
      </c>
      <c r="B88" s="86"/>
      <c r="C88" s="86"/>
      <c r="D88" s="86"/>
      <c r="E88" s="86"/>
      <c r="F88" t="e">
        <f>VLOOKUP(A88,[3]BAYERProductwiseStocknSalesFrom!$A$2:$H$81,7,0)</f>
        <v>#N/A</v>
      </c>
      <c r="G88" t="e">
        <f t="shared" si="4"/>
        <v>#N/A</v>
      </c>
      <c r="H88" t="e">
        <f>VLOOKUP(A88,[3]BAYERProductwiseStocknSalesFrom!$A$2:$L$81,10,0)</f>
        <v>#N/A</v>
      </c>
      <c r="I88" t="e">
        <f t="shared" si="5"/>
        <v>#N/A</v>
      </c>
      <c r="J88" s="82" t="e">
        <f t="shared" si="6"/>
        <v>#N/A</v>
      </c>
      <c r="K88" t="e">
        <f t="shared" si="7"/>
        <v>#N/A</v>
      </c>
    </row>
  </sheetData>
  <mergeCells count="8">
    <mergeCell ref="B7:E7"/>
    <mergeCell ref="B8:E8"/>
    <mergeCell ref="A1:C1"/>
    <mergeCell ref="A2:C2"/>
    <mergeCell ref="A3:C3"/>
    <mergeCell ref="A4:C4"/>
    <mergeCell ref="A5:C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>
      <selection activeCell="G18" sqref="G18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5" t="s">
        <v>28</v>
      </c>
      <c r="B1" s="46" t="s">
        <v>22</v>
      </c>
      <c r="C1" s="46" t="s">
        <v>23</v>
      </c>
      <c r="D1" s="46" t="s">
        <v>24</v>
      </c>
      <c r="E1" s="46" t="s">
        <v>25</v>
      </c>
      <c r="F1" s="50" t="s">
        <v>30</v>
      </c>
      <c r="G1" s="30" t="s">
        <v>29</v>
      </c>
      <c r="I1" s="52" t="s">
        <v>32</v>
      </c>
      <c r="J1" t="s">
        <v>35</v>
      </c>
      <c r="K1" t="s">
        <v>36</v>
      </c>
      <c r="L1" t="s">
        <v>37</v>
      </c>
      <c r="M1" t="s">
        <v>38</v>
      </c>
    </row>
    <row r="2" spans="1:17" x14ac:dyDescent="0.3">
      <c r="A2" s="48" t="s">
        <v>56</v>
      </c>
      <c r="B2" s="80"/>
      <c r="C2" s="81">
        <v>60</v>
      </c>
      <c r="D2" s="81">
        <v>10</v>
      </c>
      <c r="E2" s="81">
        <v>50</v>
      </c>
      <c r="F2" s="51" t="s">
        <v>136</v>
      </c>
      <c r="G2" s="30" t="s">
        <v>137</v>
      </c>
      <c r="I2" s="53" t="s">
        <v>40</v>
      </c>
      <c r="J2" s="54"/>
      <c r="K2" s="54">
        <v>10</v>
      </c>
      <c r="L2" s="54"/>
      <c r="M2" s="54">
        <v>10</v>
      </c>
    </row>
    <row r="3" spans="1:17" x14ac:dyDescent="0.3">
      <c r="A3" s="48" t="s">
        <v>57</v>
      </c>
      <c r="B3" s="49"/>
      <c r="C3" s="83">
        <v>60</v>
      </c>
      <c r="D3" s="83">
        <v>59</v>
      </c>
      <c r="E3" s="83">
        <v>1</v>
      </c>
      <c r="F3" s="51" t="s">
        <v>138</v>
      </c>
      <c r="G3" s="30" t="s">
        <v>139</v>
      </c>
      <c r="I3" s="53" t="s">
        <v>31</v>
      </c>
      <c r="J3" s="54">
        <v>46</v>
      </c>
      <c r="K3" s="54">
        <v>200</v>
      </c>
      <c r="L3" s="54">
        <v>104</v>
      </c>
      <c r="M3" s="54">
        <v>142</v>
      </c>
    </row>
    <row r="4" spans="1:17" x14ac:dyDescent="0.3">
      <c r="A4" s="48" t="s">
        <v>58</v>
      </c>
      <c r="B4" s="83">
        <v>5</v>
      </c>
      <c r="C4" s="83">
        <v>30</v>
      </c>
      <c r="D4" s="83">
        <v>33</v>
      </c>
      <c r="E4" s="83">
        <v>2</v>
      </c>
      <c r="F4" s="51" t="s">
        <v>140</v>
      </c>
      <c r="G4" s="30" t="s">
        <v>141</v>
      </c>
      <c r="I4" s="53" t="s">
        <v>34</v>
      </c>
      <c r="J4" s="54">
        <v>76</v>
      </c>
      <c r="K4" s="54">
        <v>80</v>
      </c>
      <c r="L4" s="54">
        <v>69</v>
      </c>
      <c r="M4" s="54">
        <v>87</v>
      </c>
    </row>
    <row r="5" spans="1:17" x14ac:dyDescent="0.3">
      <c r="A5" s="48" t="s">
        <v>59</v>
      </c>
      <c r="B5" s="49"/>
      <c r="C5" s="83">
        <v>200</v>
      </c>
      <c r="D5" s="83">
        <v>117</v>
      </c>
      <c r="E5" s="83">
        <v>83</v>
      </c>
      <c r="F5" s="51" t="s">
        <v>142</v>
      </c>
      <c r="G5" s="30" t="s">
        <v>143</v>
      </c>
      <c r="I5" s="53" t="s">
        <v>44</v>
      </c>
      <c r="J5" s="54">
        <v>52</v>
      </c>
      <c r="K5" s="54"/>
      <c r="L5" s="54">
        <v>34</v>
      </c>
      <c r="M5" s="54">
        <v>18</v>
      </c>
    </row>
    <row r="6" spans="1:17" x14ac:dyDescent="0.3">
      <c r="A6" s="48" t="s">
        <v>60</v>
      </c>
      <c r="B6" s="83">
        <v>18</v>
      </c>
      <c r="C6" s="83">
        <v>100</v>
      </c>
      <c r="D6" s="83">
        <v>40</v>
      </c>
      <c r="E6" s="83">
        <v>78</v>
      </c>
      <c r="F6" s="51" t="s">
        <v>144</v>
      </c>
      <c r="G6" s="30" t="s">
        <v>145</v>
      </c>
      <c r="I6" s="53" t="s">
        <v>153</v>
      </c>
      <c r="J6" s="54">
        <v>82</v>
      </c>
      <c r="K6" s="54"/>
      <c r="L6" s="54">
        <v>23</v>
      </c>
      <c r="M6" s="54">
        <v>59</v>
      </c>
    </row>
    <row r="7" spans="1:17" x14ac:dyDescent="0.3">
      <c r="A7" s="48" t="s">
        <v>61</v>
      </c>
      <c r="B7" s="49"/>
      <c r="C7" s="83">
        <v>10</v>
      </c>
      <c r="D7" s="49"/>
      <c r="E7" s="83">
        <v>10</v>
      </c>
      <c r="F7" s="51" t="s">
        <v>146</v>
      </c>
      <c r="G7" s="30" t="s">
        <v>40</v>
      </c>
      <c r="I7" s="53" t="s">
        <v>135</v>
      </c>
      <c r="J7" s="54">
        <v>61</v>
      </c>
      <c r="K7" s="54">
        <v>80</v>
      </c>
      <c r="L7" s="54">
        <v>92</v>
      </c>
      <c r="M7" s="54">
        <v>49</v>
      </c>
    </row>
    <row r="8" spans="1:17" x14ac:dyDescent="0.3">
      <c r="A8" s="48" t="s">
        <v>62</v>
      </c>
      <c r="B8" s="83">
        <v>38</v>
      </c>
      <c r="C8" s="83">
        <v>200</v>
      </c>
      <c r="D8" s="83">
        <v>37</v>
      </c>
      <c r="E8" s="83">
        <v>201</v>
      </c>
      <c r="F8" s="51" t="s">
        <v>147</v>
      </c>
      <c r="G8" s="30" t="s">
        <v>31</v>
      </c>
      <c r="I8" s="53" t="s">
        <v>156</v>
      </c>
      <c r="J8" s="54">
        <v>98</v>
      </c>
      <c r="K8" s="54"/>
      <c r="L8" s="54">
        <v>14</v>
      </c>
      <c r="M8" s="54">
        <v>84</v>
      </c>
    </row>
    <row r="9" spans="1:17" x14ac:dyDescent="0.3">
      <c r="A9" s="48" t="s">
        <v>63</v>
      </c>
      <c r="B9" s="83">
        <v>76</v>
      </c>
      <c r="C9" s="83">
        <v>80</v>
      </c>
      <c r="D9" s="83">
        <v>39</v>
      </c>
      <c r="E9" s="83">
        <v>117</v>
      </c>
      <c r="F9" s="51" t="s">
        <v>148</v>
      </c>
      <c r="G9" s="30" t="s">
        <v>34</v>
      </c>
      <c r="I9" s="53" t="s">
        <v>160</v>
      </c>
      <c r="J9" s="54">
        <v>10</v>
      </c>
      <c r="K9" s="54"/>
      <c r="L9" s="54">
        <v>15</v>
      </c>
      <c r="M9" s="54">
        <v>-5</v>
      </c>
    </row>
    <row r="10" spans="1:17" x14ac:dyDescent="0.3">
      <c r="A10" s="48" t="s">
        <v>64</v>
      </c>
      <c r="B10" s="83">
        <v>8</v>
      </c>
      <c r="C10" s="49"/>
      <c r="D10" s="83">
        <v>67</v>
      </c>
      <c r="E10" s="83">
        <v>-59</v>
      </c>
      <c r="F10" s="51" t="s">
        <v>149</v>
      </c>
      <c r="G10" s="30" t="s">
        <v>31</v>
      </c>
      <c r="I10" s="53" t="s">
        <v>162</v>
      </c>
      <c r="J10" s="54"/>
      <c r="K10" s="54">
        <v>60</v>
      </c>
      <c r="L10" s="54">
        <v>31</v>
      </c>
      <c r="M10" s="54">
        <v>29</v>
      </c>
    </row>
    <row r="11" spans="1:17" x14ac:dyDescent="0.3">
      <c r="A11" s="48" t="s">
        <v>65</v>
      </c>
      <c r="B11" s="49"/>
      <c r="C11" s="49"/>
      <c r="D11" s="83">
        <v>30</v>
      </c>
      <c r="E11" s="83">
        <v>-30</v>
      </c>
      <c r="F11" s="51" t="s">
        <v>150</v>
      </c>
      <c r="G11" s="30" t="s">
        <v>34</v>
      </c>
      <c r="I11" s="53" t="s">
        <v>164</v>
      </c>
      <c r="J11" s="54"/>
      <c r="K11" s="54">
        <v>40</v>
      </c>
      <c r="L11" s="54">
        <v>9</v>
      </c>
      <c r="M11" s="54">
        <v>31</v>
      </c>
      <c r="Q11" t="e">
        <f ca="1">OFFSET($I$1,0,0,COUNTA($I:$I),COUNTA($I$1:$M$1))</f>
        <v>#VALUE!</v>
      </c>
    </row>
    <row r="12" spans="1:17" x14ac:dyDescent="0.3">
      <c r="A12" s="48" t="s">
        <v>66</v>
      </c>
      <c r="B12" s="83">
        <v>52</v>
      </c>
      <c r="C12" s="49"/>
      <c r="D12" s="83">
        <v>34</v>
      </c>
      <c r="E12" s="83">
        <v>18</v>
      </c>
      <c r="F12" s="51" t="s">
        <v>151</v>
      </c>
      <c r="G12" s="30" t="s">
        <v>44</v>
      </c>
      <c r="I12" s="53" t="s">
        <v>269</v>
      </c>
      <c r="J12" s="54"/>
      <c r="K12" s="54"/>
      <c r="L12" s="54">
        <v>54</v>
      </c>
      <c r="M12" s="54">
        <v>-54</v>
      </c>
    </row>
    <row r="13" spans="1:17" x14ac:dyDescent="0.3">
      <c r="A13" s="48" t="s">
        <v>67</v>
      </c>
      <c r="B13" s="83">
        <v>82</v>
      </c>
      <c r="C13" s="49"/>
      <c r="D13" s="83">
        <v>23</v>
      </c>
      <c r="E13" s="83">
        <v>59</v>
      </c>
      <c r="F13" s="51" t="s">
        <v>152</v>
      </c>
      <c r="G13" s="30" t="s">
        <v>153</v>
      </c>
      <c r="I13" s="53" t="s">
        <v>271</v>
      </c>
      <c r="J13" s="54"/>
      <c r="K13" s="54">
        <v>20</v>
      </c>
      <c r="L13" s="54">
        <v>23</v>
      </c>
      <c r="M13" s="54">
        <v>-3</v>
      </c>
    </row>
    <row r="14" spans="1:17" x14ac:dyDescent="0.3">
      <c r="A14" s="48" t="s">
        <v>68</v>
      </c>
      <c r="B14" s="84">
        <v>61</v>
      </c>
      <c r="C14" s="84">
        <v>80</v>
      </c>
      <c r="D14" s="84">
        <v>92</v>
      </c>
      <c r="E14" s="84">
        <v>49</v>
      </c>
      <c r="F14" s="51" t="s">
        <v>154</v>
      </c>
      <c r="G14" s="56" t="s">
        <v>135</v>
      </c>
      <c r="I14" s="53" t="s">
        <v>168</v>
      </c>
      <c r="J14" s="54">
        <v>27</v>
      </c>
      <c r="K14" s="54">
        <v>50</v>
      </c>
      <c r="L14" s="54">
        <v>33</v>
      </c>
      <c r="M14" s="54">
        <v>44</v>
      </c>
    </row>
    <row r="15" spans="1:17" x14ac:dyDescent="0.3">
      <c r="A15" s="48" t="s">
        <v>69</v>
      </c>
      <c r="B15" s="83">
        <v>98</v>
      </c>
      <c r="C15" s="49"/>
      <c r="D15" s="83">
        <v>14</v>
      </c>
      <c r="E15" s="83">
        <v>84</v>
      </c>
      <c r="F15" s="51" t="s">
        <v>155</v>
      </c>
      <c r="G15" s="30" t="s">
        <v>156</v>
      </c>
      <c r="I15" s="53" t="s">
        <v>170</v>
      </c>
      <c r="J15" s="54"/>
      <c r="K15" s="54">
        <v>200</v>
      </c>
      <c r="L15" s="54">
        <v>130</v>
      </c>
      <c r="M15" s="54">
        <v>70</v>
      </c>
    </row>
    <row r="16" spans="1:17" x14ac:dyDescent="0.3">
      <c r="A16" s="48" t="s">
        <v>70</v>
      </c>
      <c r="B16" s="49"/>
      <c r="C16" s="83">
        <v>40</v>
      </c>
      <c r="D16" s="83">
        <v>2</v>
      </c>
      <c r="E16" s="83">
        <v>38</v>
      </c>
      <c r="F16" s="51" t="s">
        <v>157</v>
      </c>
      <c r="G16" s="56" t="s">
        <v>283</v>
      </c>
      <c r="I16" s="53" t="s">
        <v>173</v>
      </c>
      <c r="J16" s="54"/>
      <c r="K16" s="54">
        <v>100</v>
      </c>
      <c r="L16" s="54">
        <v>81</v>
      </c>
      <c r="M16" s="54">
        <v>19</v>
      </c>
    </row>
    <row r="17" spans="1:13" x14ac:dyDescent="0.3">
      <c r="A17" s="48" t="s">
        <v>71</v>
      </c>
      <c r="B17" s="49"/>
      <c r="C17" s="83">
        <v>10</v>
      </c>
      <c r="D17" s="49"/>
      <c r="E17" s="83">
        <v>10</v>
      </c>
      <c r="F17" s="51" t="s">
        <v>158</v>
      </c>
      <c r="G17" s="56" t="s">
        <v>283</v>
      </c>
      <c r="I17" s="53" t="s">
        <v>185</v>
      </c>
      <c r="J17" s="54">
        <v>20</v>
      </c>
      <c r="K17" s="54">
        <v>10</v>
      </c>
      <c r="L17" s="54">
        <v>10</v>
      </c>
      <c r="M17" s="54">
        <v>20</v>
      </c>
    </row>
    <row r="18" spans="1:13" x14ac:dyDescent="0.3">
      <c r="A18" s="48" t="s">
        <v>72</v>
      </c>
      <c r="B18" s="83">
        <v>10</v>
      </c>
      <c r="C18" s="49"/>
      <c r="D18" s="83">
        <v>15</v>
      </c>
      <c r="E18" s="83">
        <v>-5</v>
      </c>
      <c r="F18" s="51" t="s">
        <v>159</v>
      </c>
      <c r="G18" s="30" t="s">
        <v>160</v>
      </c>
      <c r="I18" s="53" t="s">
        <v>187</v>
      </c>
      <c r="J18" s="54"/>
      <c r="K18" s="54"/>
      <c r="L18" s="54">
        <v>17</v>
      </c>
      <c r="M18" s="54">
        <v>-17</v>
      </c>
    </row>
    <row r="19" spans="1:13" x14ac:dyDescent="0.3">
      <c r="A19" s="48" t="s">
        <v>73</v>
      </c>
      <c r="B19" s="49"/>
      <c r="C19" s="83">
        <v>60</v>
      </c>
      <c r="D19" s="83">
        <v>31</v>
      </c>
      <c r="E19" s="83">
        <v>29</v>
      </c>
      <c r="F19" s="51" t="s">
        <v>161</v>
      </c>
      <c r="G19" s="30" t="s">
        <v>162</v>
      </c>
      <c r="I19" s="53" t="s">
        <v>189</v>
      </c>
      <c r="J19" s="54"/>
      <c r="K19" s="54">
        <v>24</v>
      </c>
      <c r="L19" s="54">
        <v>14</v>
      </c>
      <c r="M19" s="54">
        <v>10</v>
      </c>
    </row>
    <row r="20" spans="1:13" x14ac:dyDescent="0.3">
      <c r="A20" s="48" t="s">
        <v>74</v>
      </c>
      <c r="B20" s="49"/>
      <c r="C20" s="83">
        <v>40</v>
      </c>
      <c r="D20" s="83">
        <v>9</v>
      </c>
      <c r="E20" s="83">
        <v>31</v>
      </c>
      <c r="F20" s="51" t="s">
        <v>163</v>
      </c>
      <c r="G20" s="30" t="s">
        <v>164</v>
      </c>
      <c r="I20" s="53" t="s">
        <v>191</v>
      </c>
      <c r="J20" s="54">
        <v>691</v>
      </c>
      <c r="K20" s="54">
        <v>2520</v>
      </c>
      <c r="L20" s="54">
        <v>3013</v>
      </c>
      <c r="M20" s="54">
        <v>198</v>
      </c>
    </row>
    <row r="21" spans="1:13" x14ac:dyDescent="0.3">
      <c r="A21" s="48" t="s">
        <v>75</v>
      </c>
      <c r="B21" s="49"/>
      <c r="C21" s="83">
        <v>40</v>
      </c>
      <c r="D21" s="83">
        <v>6</v>
      </c>
      <c r="E21" s="83">
        <v>34</v>
      </c>
      <c r="F21" s="51" t="s">
        <v>165</v>
      </c>
      <c r="G21" s="30" t="s">
        <v>166</v>
      </c>
      <c r="I21" s="53" t="s">
        <v>193</v>
      </c>
      <c r="J21" s="54">
        <v>132</v>
      </c>
      <c r="K21" s="54">
        <v>50</v>
      </c>
      <c r="L21" s="54">
        <v>138</v>
      </c>
      <c r="M21" s="54">
        <v>44</v>
      </c>
    </row>
    <row r="22" spans="1:13" x14ac:dyDescent="0.3">
      <c r="A22" s="48" t="s">
        <v>76</v>
      </c>
      <c r="B22" s="83">
        <v>27</v>
      </c>
      <c r="C22" s="83">
        <v>10</v>
      </c>
      <c r="D22" s="83">
        <v>32</v>
      </c>
      <c r="E22" s="83">
        <v>5</v>
      </c>
      <c r="F22" s="51" t="s">
        <v>167</v>
      </c>
      <c r="G22" s="30" t="s">
        <v>168</v>
      </c>
      <c r="I22" s="53" t="s">
        <v>197</v>
      </c>
      <c r="J22" s="54">
        <v>132</v>
      </c>
      <c r="K22" s="54">
        <v>-40</v>
      </c>
      <c r="L22" s="54">
        <v>227</v>
      </c>
      <c r="M22" s="54">
        <v>-135</v>
      </c>
    </row>
    <row r="23" spans="1:13" x14ac:dyDescent="0.3">
      <c r="A23" s="48" t="s">
        <v>77</v>
      </c>
      <c r="B23" s="49"/>
      <c r="C23" s="83">
        <v>200</v>
      </c>
      <c r="D23" s="83">
        <v>130</v>
      </c>
      <c r="E23" s="83">
        <v>70</v>
      </c>
      <c r="F23" s="51" t="s">
        <v>169</v>
      </c>
      <c r="G23" s="30" t="s">
        <v>170</v>
      </c>
      <c r="I23" s="53" t="s">
        <v>201</v>
      </c>
      <c r="J23" s="54"/>
      <c r="K23" s="54">
        <v>40</v>
      </c>
      <c r="L23" s="54">
        <v>11</v>
      </c>
      <c r="M23" s="54">
        <v>29</v>
      </c>
    </row>
    <row r="24" spans="1:13" x14ac:dyDescent="0.3">
      <c r="A24" s="48" t="s">
        <v>78</v>
      </c>
      <c r="B24" s="49"/>
      <c r="C24" s="83">
        <v>40</v>
      </c>
      <c r="D24" s="83">
        <v>1</v>
      </c>
      <c r="E24" s="83">
        <v>39</v>
      </c>
      <c r="F24" s="51" t="s">
        <v>171</v>
      </c>
      <c r="G24" s="30" t="s">
        <v>168</v>
      </c>
      <c r="I24" s="53" t="s">
        <v>203</v>
      </c>
      <c r="J24" s="54"/>
      <c r="K24" s="54">
        <v>80</v>
      </c>
      <c r="L24" s="54">
        <v>67</v>
      </c>
      <c r="M24" s="54">
        <v>13</v>
      </c>
    </row>
    <row r="25" spans="1:13" x14ac:dyDescent="0.3">
      <c r="A25" s="48" t="s">
        <v>79</v>
      </c>
      <c r="B25" s="49"/>
      <c r="C25" s="83">
        <v>100</v>
      </c>
      <c r="D25" s="83">
        <v>81</v>
      </c>
      <c r="E25" s="83">
        <v>19</v>
      </c>
      <c r="F25" s="51" t="s">
        <v>172</v>
      </c>
      <c r="G25" s="30" t="s">
        <v>173</v>
      </c>
      <c r="I25" s="53" t="s">
        <v>205</v>
      </c>
      <c r="J25" s="54">
        <v>13</v>
      </c>
      <c r="K25" s="54">
        <v>20</v>
      </c>
      <c r="L25" s="54">
        <v>19</v>
      </c>
      <c r="M25" s="54">
        <v>14</v>
      </c>
    </row>
    <row r="26" spans="1:13" x14ac:dyDescent="0.3">
      <c r="A26" s="48" t="s">
        <v>80</v>
      </c>
      <c r="B26" s="83">
        <v>68</v>
      </c>
      <c r="C26" s="83">
        <v>400</v>
      </c>
      <c r="D26" s="83">
        <v>467</v>
      </c>
      <c r="E26" s="83">
        <v>1</v>
      </c>
      <c r="F26" s="51" t="s">
        <v>174</v>
      </c>
      <c r="G26" s="30" t="s">
        <v>175</v>
      </c>
      <c r="I26" s="53" t="s">
        <v>207</v>
      </c>
      <c r="J26" s="54"/>
      <c r="K26" s="54">
        <v>180</v>
      </c>
      <c r="L26" s="54">
        <v>149</v>
      </c>
      <c r="M26" s="54">
        <v>31</v>
      </c>
    </row>
    <row r="27" spans="1:13" x14ac:dyDescent="0.3">
      <c r="A27" s="48" t="s">
        <v>81</v>
      </c>
      <c r="B27" s="83">
        <v>4</v>
      </c>
      <c r="C27" s="83">
        <v>60</v>
      </c>
      <c r="D27" s="83">
        <v>65</v>
      </c>
      <c r="E27" s="83">
        <v>-1</v>
      </c>
      <c r="F27" s="51" t="s">
        <v>176</v>
      </c>
      <c r="G27" s="30" t="s">
        <v>177</v>
      </c>
      <c r="I27" s="53" t="s">
        <v>209</v>
      </c>
      <c r="J27" s="54">
        <v>35</v>
      </c>
      <c r="K27" s="54">
        <v>624</v>
      </c>
      <c r="L27" s="54">
        <v>645</v>
      </c>
      <c r="M27" s="54">
        <v>14</v>
      </c>
    </row>
    <row r="28" spans="1:13" x14ac:dyDescent="0.3">
      <c r="A28" s="48" t="s">
        <v>82</v>
      </c>
      <c r="B28" s="83">
        <v>5</v>
      </c>
      <c r="C28" s="83">
        <v>168</v>
      </c>
      <c r="D28" s="83">
        <v>46</v>
      </c>
      <c r="E28" s="83">
        <v>127</v>
      </c>
      <c r="F28" s="51" t="s">
        <v>178</v>
      </c>
      <c r="G28" s="30" t="s">
        <v>179</v>
      </c>
      <c r="I28" s="53" t="s">
        <v>211</v>
      </c>
      <c r="J28" s="54"/>
      <c r="K28" s="54">
        <v>969</v>
      </c>
      <c r="L28" s="54">
        <v>961</v>
      </c>
      <c r="M28" s="54">
        <v>8</v>
      </c>
    </row>
    <row r="29" spans="1:13" x14ac:dyDescent="0.3">
      <c r="A29" s="48" t="s">
        <v>83</v>
      </c>
      <c r="B29" s="49"/>
      <c r="C29" s="83">
        <v>24</v>
      </c>
      <c r="D29" s="83">
        <v>11</v>
      </c>
      <c r="E29" s="83">
        <v>13</v>
      </c>
      <c r="F29" s="51" t="s">
        <v>180</v>
      </c>
      <c r="G29" s="30" t="s">
        <v>181</v>
      </c>
      <c r="I29" s="53" t="s">
        <v>213</v>
      </c>
      <c r="J29" s="54">
        <v>25</v>
      </c>
      <c r="K29" s="54">
        <v>50</v>
      </c>
      <c r="L29" s="54">
        <v>75</v>
      </c>
      <c r="M29" s="54"/>
    </row>
    <row r="30" spans="1:13" x14ac:dyDescent="0.3">
      <c r="A30" s="48" t="s">
        <v>85</v>
      </c>
      <c r="B30" s="49"/>
      <c r="C30" s="83">
        <v>120</v>
      </c>
      <c r="D30" s="49"/>
      <c r="E30" s="83">
        <v>120</v>
      </c>
      <c r="F30" s="51" t="s">
        <v>182</v>
      </c>
      <c r="G30" s="30" t="s">
        <v>183</v>
      </c>
      <c r="I30" s="53" t="s">
        <v>215</v>
      </c>
      <c r="J30" s="54">
        <v>13</v>
      </c>
      <c r="K30" s="54"/>
      <c r="L30" s="54">
        <v>40</v>
      </c>
      <c r="M30" s="54">
        <v>-27</v>
      </c>
    </row>
    <row r="31" spans="1:13" x14ac:dyDescent="0.3">
      <c r="A31" s="48" t="s">
        <v>86</v>
      </c>
      <c r="B31" s="83">
        <v>20</v>
      </c>
      <c r="C31" s="83">
        <v>10</v>
      </c>
      <c r="D31" s="83">
        <v>10</v>
      </c>
      <c r="E31" s="83">
        <v>20</v>
      </c>
      <c r="F31" s="51" t="s">
        <v>184</v>
      </c>
      <c r="G31" s="30" t="s">
        <v>185</v>
      </c>
      <c r="I31" s="53" t="s">
        <v>217</v>
      </c>
      <c r="J31" s="54"/>
      <c r="K31" s="54"/>
      <c r="L31" s="54">
        <v>5</v>
      </c>
      <c r="M31" s="54">
        <v>-5</v>
      </c>
    </row>
    <row r="32" spans="1:13" x14ac:dyDescent="0.3">
      <c r="A32" s="48" t="s">
        <v>87</v>
      </c>
      <c r="B32" s="49"/>
      <c r="C32" s="49"/>
      <c r="D32" s="83">
        <v>17</v>
      </c>
      <c r="E32" s="83">
        <v>-17</v>
      </c>
      <c r="F32" s="51" t="s">
        <v>186</v>
      </c>
      <c r="G32" s="30" t="s">
        <v>187</v>
      </c>
      <c r="I32" s="53" t="s">
        <v>221</v>
      </c>
      <c r="J32" s="54">
        <v>10</v>
      </c>
      <c r="K32" s="54"/>
      <c r="L32" s="54">
        <v>30</v>
      </c>
      <c r="M32" s="54">
        <v>-20</v>
      </c>
    </row>
    <row r="33" spans="1:13" x14ac:dyDescent="0.3">
      <c r="A33" s="48" t="s">
        <v>88</v>
      </c>
      <c r="B33" s="49"/>
      <c r="C33" s="83">
        <v>24</v>
      </c>
      <c r="D33" s="83">
        <v>14</v>
      </c>
      <c r="E33" s="83">
        <v>10</v>
      </c>
      <c r="F33" s="51" t="s">
        <v>188</v>
      </c>
      <c r="G33" s="30" t="s">
        <v>189</v>
      </c>
      <c r="I33" s="53" t="s">
        <v>225</v>
      </c>
      <c r="J33" s="54">
        <v>34</v>
      </c>
      <c r="K33" s="54">
        <v>40</v>
      </c>
      <c r="L33" s="54">
        <v>36</v>
      </c>
      <c r="M33" s="54">
        <v>38</v>
      </c>
    </row>
    <row r="34" spans="1:13" x14ac:dyDescent="0.3">
      <c r="A34" s="48" t="s">
        <v>89</v>
      </c>
      <c r="B34" s="83">
        <v>691</v>
      </c>
      <c r="C34" s="83">
        <v>2520</v>
      </c>
      <c r="D34" s="83">
        <v>3013</v>
      </c>
      <c r="E34" s="83">
        <v>198</v>
      </c>
      <c r="F34" s="51" t="s">
        <v>190</v>
      </c>
      <c r="G34" s="30" t="s">
        <v>191</v>
      </c>
      <c r="I34" s="53" t="s">
        <v>227</v>
      </c>
      <c r="J34" s="54">
        <v>16</v>
      </c>
      <c r="K34" s="54">
        <v>120</v>
      </c>
      <c r="L34" s="54">
        <v>48</v>
      </c>
      <c r="M34" s="54">
        <v>88</v>
      </c>
    </row>
    <row r="35" spans="1:13" x14ac:dyDescent="0.3">
      <c r="A35" s="48" t="s">
        <v>90</v>
      </c>
      <c r="B35" s="83">
        <v>132</v>
      </c>
      <c r="C35" s="83">
        <v>50</v>
      </c>
      <c r="D35" s="83">
        <v>138</v>
      </c>
      <c r="E35" s="83">
        <v>44</v>
      </c>
      <c r="F35" s="51" t="s">
        <v>192</v>
      </c>
      <c r="G35" s="30" t="s">
        <v>193</v>
      </c>
      <c r="I35" s="53" t="s">
        <v>229</v>
      </c>
      <c r="J35" s="54"/>
      <c r="K35" s="54">
        <v>80</v>
      </c>
      <c r="L35" s="54">
        <v>25</v>
      </c>
      <c r="M35" s="54">
        <v>55</v>
      </c>
    </row>
    <row r="36" spans="1:13" x14ac:dyDescent="0.3">
      <c r="A36" s="48" t="s">
        <v>91</v>
      </c>
      <c r="B36" s="83">
        <v>16</v>
      </c>
      <c r="C36" s="83">
        <v>40</v>
      </c>
      <c r="D36" s="83">
        <v>31</v>
      </c>
      <c r="E36" s="83">
        <v>25</v>
      </c>
      <c r="F36" s="51" t="s">
        <v>194</v>
      </c>
      <c r="G36" s="30" t="s">
        <v>195</v>
      </c>
      <c r="I36" s="53" t="s">
        <v>231</v>
      </c>
      <c r="J36" s="54">
        <v>56</v>
      </c>
      <c r="K36" s="54">
        <v>120</v>
      </c>
      <c r="L36" s="54">
        <v>57</v>
      </c>
      <c r="M36" s="54">
        <v>119</v>
      </c>
    </row>
    <row r="37" spans="1:13" x14ac:dyDescent="0.3">
      <c r="A37" s="48" t="s">
        <v>92</v>
      </c>
      <c r="B37" s="83">
        <v>132</v>
      </c>
      <c r="C37" s="83">
        <v>-40</v>
      </c>
      <c r="D37" s="83">
        <v>227</v>
      </c>
      <c r="E37" s="83">
        <v>-135</v>
      </c>
      <c r="F37" s="51" t="s">
        <v>196</v>
      </c>
      <c r="G37" s="30" t="s">
        <v>197</v>
      </c>
      <c r="I37" s="53" t="s">
        <v>233</v>
      </c>
      <c r="J37" s="54"/>
      <c r="K37" s="54">
        <v>20</v>
      </c>
      <c r="L37" s="54">
        <v>4</v>
      </c>
      <c r="M37" s="54">
        <v>16</v>
      </c>
    </row>
    <row r="38" spans="1:13" x14ac:dyDescent="0.3">
      <c r="A38" s="48" t="s">
        <v>93</v>
      </c>
      <c r="B38" s="49"/>
      <c r="C38" s="49"/>
      <c r="D38" s="83">
        <v>10</v>
      </c>
      <c r="E38" s="83">
        <v>-10</v>
      </c>
      <c r="F38" s="51" t="s">
        <v>198</v>
      </c>
      <c r="G38" s="30" t="s">
        <v>199</v>
      </c>
      <c r="I38" s="53" t="s">
        <v>235</v>
      </c>
      <c r="J38" s="54"/>
      <c r="K38" s="54">
        <v>150</v>
      </c>
      <c r="L38" s="54">
        <v>109</v>
      </c>
      <c r="M38" s="54">
        <v>41</v>
      </c>
    </row>
    <row r="39" spans="1:13" x14ac:dyDescent="0.3">
      <c r="A39" s="48" t="s">
        <v>94</v>
      </c>
      <c r="B39" s="49"/>
      <c r="C39" s="83">
        <v>40</v>
      </c>
      <c r="D39" s="83">
        <v>11</v>
      </c>
      <c r="E39" s="83">
        <v>29</v>
      </c>
      <c r="F39" s="51" t="s">
        <v>200</v>
      </c>
      <c r="G39" s="30" t="s">
        <v>201</v>
      </c>
      <c r="I39" s="53" t="s">
        <v>237</v>
      </c>
      <c r="J39" s="54">
        <v>54</v>
      </c>
      <c r="K39" s="54">
        <v>240</v>
      </c>
      <c r="L39" s="54">
        <v>201</v>
      </c>
      <c r="M39" s="54">
        <v>93</v>
      </c>
    </row>
    <row r="40" spans="1:13" x14ac:dyDescent="0.3">
      <c r="A40" s="48" t="s">
        <v>95</v>
      </c>
      <c r="B40" s="49"/>
      <c r="C40" s="83">
        <v>80</v>
      </c>
      <c r="D40" s="83">
        <v>67</v>
      </c>
      <c r="E40" s="83">
        <v>13</v>
      </c>
      <c r="F40" s="51" t="s">
        <v>202</v>
      </c>
      <c r="G40" s="30" t="s">
        <v>203</v>
      </c>
      <c r="I40" s="53" t="s">
        <v>239</v>
      </c>
      <c r="J40" s="54"/>
      <c r="K40" s="54">
        <v>120</v>
      </c>
      <c r="L40" s="54">
        <v>52</v>
      </c>
      <c r="M40" s="54">
        <v>68</v>
      </c>
    </row>
    <row r="41" spans="1:13" x14ac:dyDescent="0.3">
      <c r="A41" s="48" t="s">
        <v>96</v>
      </c>
      <c r="B41" s="83">
        <v>13</v>
      </c>
      <c r="C41" s="83">
        <v>20</v>
      </c>
      <c r="D41" s="83">
        <v>19</v>
      </c>
      <c r="E41" s="83">
        <v>14</v>
      </c>
      <c r="F41" s="51" t="s">
        <v>204</v>
      </c>
      <c r="G41" s="30" t="s">
        <v>205</v>
      </c>
      <c r="I41" s="53" t="s">
        <v>255</v>
      </c>
      <c r="J41" s="54"/>
      <c r="K41" s="54"/>
      <c r="L41" s="54">
        <v>11</v>
      </c>
      <c r="M41" s="54">
        <v>-11</v>
      </c>
    </row>
    <row r="42" spans="1:13" x14ac:dyDescent="0.3">
      <c r="A42" s="48" t="s">
        <v>97</v>
      </c>
      <c r="B42" s="49"/>
      <c r="C42" s="83">
        <v>180</v>
      </c>
      <c r="D42" s="83">
        <v>149</v>
      </c>
      <c r="E42" s="83">
        <v>31</v>
      </c>
      <c r="F42" s="51" t="s">
        <v>206</v>
      </c>
      <c r="G42" s="30" t="s">
        <v>207</v>
      </c>
      <c r="I42" s="53" t="s">
        <v>257</v>
      </c>
      <c r="J42" s="54"/>
      <c r="K42" s="54">
        <v>53</v>
      </c>
      <c r="L42" s="54">
        <v>14</v>
      </c>
      <c r="M42" s="54">
        <v>39</v>
      </c>
    </row>
    <row r="43" spans="1:13" x14ac:dyDescent="0.3">
      <c r="A43" s="48" t="s">
        <v>99</v>
      </c>
      <c r="B43" s="83">
        <v>35</v>
      </c>
      <c r="C43" s="83">
        <v>624</v>
      </c>
      <c r="D43" s="83">
        <v>645</v>
      </c>
      <c r="E43" s="83">
        <v>14</v>
      </c>
      <c r="F43" s="51" t="s">
        <v>208</v>
      </c>
      <c r="G43" s="30" t="s">
        <v>209</v>
      </c>
      <c r="I43" s="53" t="s">
        <v>249</v>
      </c>
      <c r="J43" s="54"/>
      <c r="K43" s="54"/>
      <c r="L43" s="54">
        <v>12</v>
      </c>
      <c r="M43" s="54">
        <v>-12</v>
      </c>
    </row>
    <row r="44" spans="1:13" x14ac:dyDescent="0.3">
      <c r="A44" s="48" t="s">
        <v>100</v>
      </c>
      <c r="B44" s="49"/>
      <c r="C44" s="83">
        <v>969</v>
      </c>
      <c r="D44" s="83">
        <v>961</v>
      </c>
      <c r="E44" s="83">
        <v>8</v>
      </c>
      <c r="F44" s="51" t="s">
        <v>210</v>
      </c>
      <c r="G44" s="30" t="s">
        <v>211</v>
      </c>
      <c r="I44" s="53" t="s">
        <v>251</v>
      </c>
      <c r="J44" s="54"/>
      <c r="K44" s="54"/>
      <c r="L44" s="54">
        <v>22</v>
      </c>
      <c r="M44" s="54">
        <v>-22</v>
      </c>
    </row>
    <row r="45" spans="1:13" x14ac:dyDescent="0.3">
      <c r="A45" s="48" t="s">
        <v>101</v>
      </c>
      <c r="B45" s="83">
        <v>25</v>
      </c>
      <c r="C45" s="83">
        <v>50</v>
      </c>
      <c r="D45" s="83">
        <v>75</v>
      </c>
      <c r="E45" s="49"/>
      <c r="F45" s="51" t="s">
        <v>212</v>
      </c>
      <c r="G45" s="30" t="s">
        <v>213</v>
      </c>
      <c r="I45" s="53" t="s">
        <v>253</v>
      </c>
      <c r="J45" s="54"/>
      <c r="K45" s="54"/>
      <c r="L45" s="54">
        <v>11</v>
      </c>
      <c r="M45" s="54">
        <v>-11</v>
      </c>
    </row>
    <row r="46" spans="1:13" x14ac:dyDescent="0.3">
      <c r="A46" s="48" t="s">
        <v>102</v>
      </c>
      <c r="B46" s="83">
        <v>13</v>
      </c>
      <c r="C46" s="49"/>
      <c r="D46" s="83">
        <v>40</v>
      </c>
      <c r="E46" s="83">
        <v>-27</v>
      </c>
      <c r="F46" s="51" t="s">
        <v>214</v>
      </c>
      <c r="G46" s="30" t="s">
        <v>215</v>
      </c>
      <c r="I46" s="53" t="s">
        <v>259</v>
      </c>
      <c r="J46" s="54"/>
      <c r="K46" s="54"/>
      <c r="L46" s="54">
        <v>11</v>
      </c>
      <c r="M46" s="54">
        <v>-11</v>
      </c>
    </row>
    <row r="47" spans="1:13" x14ac:dyDescent="0.3">
      <c r="A47" s="48" t="s">
        <v>103</v>
      </c>
      <c r="B47" s="49"/>
      <c r="C47" s="49"/>
      <c r="D47" s="83">
        <v>5</v>
      </c>
      <c r="E47" s="83">
        <v>-5</v>
      </c>
      <c r="F47" s="51" t="s">
        <v>216</v>
      </c>
      <c r="G47" s="30" t="s">
        <v>217</v>
      </c>
      <c r="I47" s="53" t="s">
        <v>263</v>
      </c>
      <c r="J47" s="54"/>
      <c r="K47" s="54">
        <v>540</v>
      </c>
      <c r="L47" s="54">
        <v>520</v>
      </c>
      <c r="M47" s="54">
        <v>20</v>
      </c>
    </row>
    <row r="48" spans="1:13" x14ac:dyDescent="0.3">
      <c r="A48" s="48" t="s">
        <v>104</v>
      </c>
      <c r="B48" s="83">
        <v>10</v>
      </c>
      <c r="C48" s="49"/>
      <c r="D48" s="49"/>
      <c r="E48" s="83">
        <v>10</v>
      </c>
      <c r="F48" s="51" t="s">
        <v>218</v>
      </c>
      <c r="G48" s="30" t="s">
        <v>219</v>
      </c>
      <c r="I48" s="53" t="s">
        <v>265</v>
      </c>
      <c r="J48" s="54"/>
      <c r="K48" s="54">
        <v>40</v>
      </c>
      <c r="L48" s="54">
        <v>90</v>
      </c>
      <c r="M48" s="54">
        <v>-50</v>
      </c>
    </row>
    <row r="49" spans="1:13" x14ac:dyDescent="0.3">
      <c r="A49" s="48" t="s">
        <v>105</v>
      </c>
      <c r="B49" s="83">
        <v>10</v>
      </c>
      <c r="C49" s="49"/>
      <c r="D49" s="83">
        <v>30</v>
      </c>
      <c r="E49" s="83">
        <v>-20</v>
      </c>
      <c r="F49" s="51" t="s">
        <v>220</v>
      </c>
      <c r="G49" s="30" t="s">
        <v>221</v>
      </c>
      <c r="I49" s="53" t="s">
        <v>267</v>
      </c>
      <c r="J49" s="54"/>
      <c r="K49" s="54">
        <v>160</v>
      </c>
      <c r="L49" s="54">
        <v>105</v>
      </c>
      <c r="M49" s="54">
        <v>55</v>
      </c>
    </row>
    <row r="50" spans="1:13" x14ac:dyDescent="0.3">
      <c r="A50" s="48" t="s">
        <v>106</v>
      </c>
      <c r="B50" s="83">
        <v>50</v>
      </c>
      <c r="C50" s="83">
        <v>80</v>
      </c>
      <c r="D50" s="83">
        <v>42</v>
      </c>
      <c r="E50" s="83">
        <v>88</v>
      </c>
      <c r="F50" s="51" t="s">
        <v>222</v>
      </c>
      <c r="G50" s="30" t="s">
        <v>223</v>
      </c>
      <c r="I50" s="53" t="s">
        <v>273</v>
      </c>
      <c r="J50" s="54"/>
      <c r="K50" s="54">
        <v>40</v>
      </c>
      <c r="L50" s="54">
        <v>4</v>
      </c>
      <c r="M50" s="54">
        <v>36</v>
      </c>
    </row>
    <row r="51" spans="1:13" x14ac:dyDescent="0.3">
      <c r="A51" s="48" t="s">
        <v>107</v>
      </c>
      <c r="B51" s="83">
        <v>34</v>
      </c>
      <c r="C51" s="83">
        <v>40</v>
      </c>
      <c r="D51" s="83">
        <v>36</v>
      </c>
      <c r="E51" s="83">
        <v>38</v>
      </c>
      <c r="F51" s="51" t="s">
        <v>224</v>
      </c>
      <c r="G51" s="30" t="s">
        <v>225</v>
      </c>
      <c r="I51" s="53" t="s">
        <v>278</v>
      </c>
      <c r="J51" s="54"/>
      <c r="K51" s="54">
        <v>60</v>
      </c>
      <c r="L51" s="54">
        <v>33</v>
      </c>
      <c r="M51" s="54">
        <v>27</v>
      </c>
    </row>
    <row r="52" spans="1:13" x14ac:dyDescent="0.3">
      <c r="A52" s="48" t="s">
        <v>108</v>
      </c>
      <c r="B52" s="83">
        <v>16</v>
      </c>
      <c r="C52" s="83">
        <v>120</v>
      </c>
      <c r="D52" s="83">
        <v>48</v>
      </c>
      <c r="E52" s="83">
        <v>88</v>
      </c>
      <c r="F52" s="51" t="s">
        <v>226</v>
      </c>
      <c r="G52" s="30" t="s">
        <v>227</v>
      </c>
      <c r="I52" s="53" t="s">
        <v>137</v>
      </c>
      <c r="J52" s="54"/>
      <c r="K52" s="54">
        <v>60</v>
      </c>
      <c r="L52" s="54">
        <v>10</v>
      </c>
      <c r="M52" s="54">
        <v>50</v>
      </c>
    </row>
    <row r="53" spans="1:13" x14ac:dyDescent="0.3">
      <c r="A53" s="48" t="s">
        <v>109</v>
      </c>
      <c r="B53" s="49"/>
      <c r="C53" s="83">
        <v>80</v>
      </c>
      <c r="D53" s="83">
        <v>25</v>
      </c>
      <c r="E53" s="83">
        <v>55</v>
      </c>
      <c r="F53" s="51" t="s">
        <v>228</v>
      </c>
      <c r="G53" s="30" t="s">
        <v>229</v>
      </c>
      <c r="I53" s="53" t="s">
        <v>139</v>
      </c>
      <c r="J53" s="54"/>
      <c r="K53" s="54">
        <v>60</v>
      </c>
      <c r="L53" s="54">
        <v>59</v>
      </c>
      <c r="M53" s="54">
        <v>1</v>
      </c>
    </row>
    <row r="54" spans="1:13" x14ac:dyDescent="0.3">
      <c r="A54" s="48" t="s">
        <v>110</v>
      </c>
      <c r="B54" s="83">
        <v>56</v>
      </c>
      <c r="C54" s="83">
        <v>120</v>
      </c>
      <c r="D54" s="83">
        <v>57</v>
      </c>
      <c r="E54" s="83">
        <v>119</v>
      </c>
      <c r="F54" s="51" t="s">
        <v>230</v>
      </c>
      <c r="G54" s="30" t="s">
        <v>231</v>
      </c>
      <c r="I54" s="53" t="s">
        <v>141</v>
      </c>
      <c r="J54" s="54">
        <v>5</v>
      </c>
      <c r="K54" s="54">
        <v>30</v>
      </c>
      <c r="L54" s="54">
        <v>33</v>
      </c>
      <c r="M54" s="54">
        <v>2</v>
      </c>
    </row>
    <row r="55" spans="1:13" x14ac:dyDescent="0.3">
      <c r="A55" s="48" t="s">
        <v>111</v>
      </c>
      <c r="B55" s="49"/>
      <c r="C55" s="83">
        <v>20</v>
      </c>
      <c r="D55" s="83">
        <v>4</v>
      </c>
      <c r="E55" s="83">
        <v>16</v>
      </c>
      <c r="F55" s="51" t="s">
        <v>232</v>
      </c>
      <c r="G55" s="30" t="s">
        <v>233</v>
      </c>
      <c r="I55" s="53" t="s">
        <v>143</v>
      </c>
      <c r="J55" s="54"/>
      <c r="K55" s="54">
        <v>200</v>
      </c>
      <c r="L55" s="54">
        <v>117</v>
      </c>
      <c r="M55" s="54">
        <v>83</v>
      </c>
    </row>
    <row r="56" spans="1:13" x14ac:dyDescent="0.3">
      <c r="A56" s="48" t="s">
        <v>112</v>
      </c>
      <c r="B56" s="49"/>
      <c r="C56" s="83">
        <v>150</v>
      </c>
      <c r="D56" s="83">
        <v>109</v>
      </c>
      <c r="E56" s="83">
        <v>41</v>
      </c>
      <c r="F56" s="51" t="s">
        <v>234</v>
      </c>
      <c r="G56" s="30" t="s">
        <v>235</v>
      </c>
      <c r="I56" s="53" t="s">
        <v>145</v>
      </c>
      <c r="J56" s="54">
        <v>18</v>
      </c>
      <c r="K56" s="54">
        <v>100</v>
      </c>
      <c r="L56" s="54">
        <v>40</v>
      </c>
      <c r="M56" s="54">
        <v>78</v>
      </c>
    </row>
    <row r="57" spans="1:13" x14ac:dyDescent="0.3">
      <c r="A57" s="48" t="s">
        <v>113</v>
      </c>
      <c r="B57" s="83">
        <v>54</v>
      </c>
      <c r="C57" s="83">
        <v>240</v>
      </c>
      <c r="D57" s="83">
        <v>201</v>
      </c>
      <c r="E57" s="83">
        <v>93</v>
      </c>
      <c r="F57" s="51" t="s">
        <v>236</v>
      </c>
      <c r="G57" s="30" t="s">
        <v>237</v>
      </c>
      <c r="I57" s="53" t="s">
        <v>283</v>
      </c>
      <c r="J57" s="54"/>
      <c r="K57" s="54">
        <v>50</v>
      </c>
      <c r="L57" s="54">
        <v>2</v>
      </c>
      <c r="M57" s="54">
        <v>48</v>
      </c>
    </row>
    <row r="58" spans="1:13" x14ac:dyDescent="0.3">
      <c r="A58" s="48" t="s">
        <v>114</v>
      </c>
      <c r="B58" s="49"/>
      <c r="C58" s="83">
        <v>120</v>
      </c>
      <c r="D58" s="83">
        <v>52</v>
      </c>
      <c r="E58" s="83">
        <v>68</v>
      </c>
      <c r="F58" s="51" t="s">
        <v>238</v>
      </c>
      <c r="G58" s="30" t="s">
        <v>239</v>
      </c>
      <c r="I58" s="53" t="s">
        <v>166</v>
      </c>
      <c r="J58" s="54"/>
      <c r="K58" s="54">
        <v>40</v>
      </c>
      <c r="L58" s="54">
        <v>6</v>
      </c>
      <c r="M58" s="54">
        <v>34</v>
      </c>
    </row>
    <row r="59" spans="1:13" x14ac:dyDescent="0.3">
      <c r="A59" s="48" t="s">
        <v>115</v>
      </c>
      <c r="B59" s="83">
        <v>121</v>
      </c>
      <c r="C59" s="49"/>
      <c r="D59" s="83">
        <v>153</v>
      </c>
      <c r="E59" s="83">
        <v>-32</v>
      </c>
      <c r="F59" s="51" t="s">
        <v>240</v>
      </c>
      <c r="G59" s="30" t="s">
        <v>241</v>
      </c>
      <c r="I59" s="53" t="s">
        <v>175</v>
      </c>
      <c r="J59" s="54">
        <v>68</v>
      </c>
      <c r="K59" s="54">
        <v>400</v>
      </c>
      <c r="L59" s="54">
        <v>467</v>
      </c>
      <c r="M59" s="54">
        <v>1</v>
      </c>
    </row>
    <row r="60" spans="1:13" x14ac:dyDescent="0.3">
      <c r="A60" s="48" t="s">
        <v>116</v>
      </c>
      <c r="B60" s="49"/>
      <c r="C60" s="83">
        <v>150</v>
      </c>
      <c r="D60" s="83">
        <v>110</v>
      </c>
      <c r="E60" s="83">
        <v>40</v>
      </c>
      <c r="F60" s="51" t="s">
        <v>242</v>
      </c>
      <c r="G60" s="30" t="s">
        <v>243</v>
      </c>
      <c r="I60" s="53" t="s">
        <v>177</v>
      </c>
      <c r="J60" s="54">
        <v>4</v>
      </c>
      <c r="K60" s="54">
        <v>60</v>
      </c>
      <c r="L60" s="54">
        <v>65</v>
      </c>
      <c r="M60" s="54">
        <v>-1</v>
      </c>
    </row>
    <row r="61" spans="1:13" x14ac:dyDescent="0.3">
      <c r="A61" s="48" t="s">
        <v>117</v>
      </c>
      <c r="B61" s="49"/>
      <c r="C61" s="83">
        <v>40</v>
      </c>
      <c r="D61" s="83">
        <v>30</v>
      </c>
      <c r="E61" s="83">
        <v>10</v>
      </c>
      <c r="F61" s="51" t="s">
        <v>244</v>
      </c>
      <c r="G61" s="30" t="s">
        <v>245</v>
      </c>
      <c r="I61" s="53" t="s">
        <v>179</v>
      </c>
      <c r="J61" s="54">
        <v>5</v>
      </c>
      <c r="K61" s="54">
        <v>168</v>
      </c>
      <c r="L61" s="54">
        <v>46</v>
      </c>
      <c r="M61" s="54">
        <v>127</v>
      </c>
    </row>
    <row r="62" spans="1:13" x14ac:dyDescent="0.3">
      <c r="A62" s="48" t="s">
        <v>118</v>
      </c>
      <c r="B62" s="49"/>
      <c r="C62" s="83">
        <v>120</v>
      </c>
      <c r="D62" s="83">
        <v>75</v>
      </c>
      <c r="E62" s="83">
        <v>45</v>
      </c>
      <c r="F62" s="51" t="s">
        <v>246</v>
      </c>
      <c r="G62" s="30" t="s">
        <v>247</v>
      </c>
      <c r="I62" s="53" t="s">
        <v>181</v>
      </c>
      <c r="J62" s="54"/>
      <c r="K62" s="54">
        <v>24</v>
      </c>
      <c r="L62" s="54">
        <v>11</v>
      </c>
      <c r="M62" s="54">
        <v>13</v>
      </c>
    </row>
    <row r="63" spans="1:13" x14ac:dyDescent="0.3">
      <c r="A63" s="48" t="s">
        <v>119</v>
      </c>
      <c r="B63" s="49"/>
      <c r="C63" s="49"/>
      <c r="D63" s="83">
        <v>12</v>
      </c>
      <c r="E63" s="83">
        <v>-12</v>
      </c>
      <c r="F63" s="51" t="s">
        <v>248</v>
      </c>
      <c r="G63" s="30" t="s">
        <v>249</v>
      </c>
      <c r="I63" s="53" t="s">
        <v>183</v>
      </c>
      <c r="J63" s="54"/>
      <c r="K63" s="54">
        <v>120</v>
      </c>
      <c r="L63" s="54"/>
      <c r="M63" s="54">
        <v>120</v>
      </c>
    </row>
    <row r="64" spans="1:13" x14ac:dyDescent="0.3">
      <c r="A64" s="48" t="s">
        <v>120</v>
      </c>
      <c r="B64" s="49"/>
      <c r="C64" s="49"/>
      <c r="D64" s="83">
        <v>22</v>
      </c>
      <c r="E64" s="83">
        <v>-22</v>
      </c>
      <c r="F64" s="51" t="s">
        <v>250</v>
      </c>
      <c r="G64" s="30" t="s">
        <v>251</v>
      </c>
      <c r="I64" s="53" t="s">
        <v>195</v>
      </c>
      <c r="J64" s="54">
        <v>16</v>
      </c>
      <c r="K64" s="54">
        <v>40</v>
      </c>
      <c r="L64" s="54">
        <v>31</v>
      </c>
      <c r="M64" s="54">
        <v>25</v>
      </c>
    </row>
    <row r="65" spans="1:13" x14ac:dyDescent="0.3">
      <c r="A65" s="48" t="s">
        <v>121</v>
      </c>
      <c r="B65" s="49"/>
      <c r="C65" s="49"/>
      <c r="D65" s="83">
        <v>11</v>
      </c>
      <c r="E65" s="83">
        <v>-11</v>
      </c>
      <c r="F65" s="51" t="s">
        <v>252</v>
      </c>
      <c r="G65" s="30" t="s">
        <v>253</v>
      </c>
      <c r="I65" s="53" t="s">
        <v>199</v>
      </c>
      <c r="J65" s="54"/>
      <c r="K65" s="54"/>
      <c r="L65" s="54">
        <v>10</v>
      </c>
      <c r="M65" s="54">
        <v>-10</v>
      </c>
    </row>
    <row r="66" spans="1:13" x14ac:dyDescent="0.3">
      <c r="A66" s="48" t="s">
        <v>122</v>
      </c>
      <c r="B66" s="49"/>
      <c r="C66" s="49"/>
      <c r="D66" s="83">
        <v>11</v>
      </c>
      <c r="E66" s="83">
        <v>-11</v>
      </c>
      <c r="F66" s="51" t="s">
        <v>254</v>
      </c>
      <c r="G66" s="30" t="s">
        <v>255</v>
      </c>
      <c r="I66" s="53" t="s">
        <v>219</v>
      </c>
      <c r="J66" s="54">
        <v>10</v>
      </c>
      <c r="K66" s="54"/>
      <c r="L66" s="54"/>
      <c r="M66" s="54">
        <v>10</v>
      </c>
    </row>
    <row r="67" spans="1:13" x14ac:dyDescent="0.3">
      <c r="A67" s="48" t="s">
        <v>123</v>
      </c>
      <c r="B67" s="49"/>
      <c r="C67" s="83">
        <v>53</v>
      </c>
      <c r="D67" s="83">
        <v>14</v>
      </c>
      <c r="E67" s="83">
        <v>39</v>
      </c>
      <c r="F67" s="51" t="s">
        <v>256</v>
      </c>
      <c r="G67" s="30" t="s">
        <v>257</v>
      </c>
      <c r="I67" s="53" t="s">
        <v>223</v>
      </c>
      <c r="J67" s="54">
        <v>50</v>
      </c>
      <c r="K67" s="54">
        <v>80</v>
      </c>
      <c r="L67" s="54">
        <v>42</v>
      </c>
      <c r="M67" s="54">
        <v>88</v>
      </c>
    </row>
    <row r="68" spans="1:13" x14ac:dyDescent="0.3">
      <c r="A68" s="48" t="s">
        <v>124</v>
      </c>
      <c r="B68" s="49"/>
      <c r="C68" s="49"/>
      <c r="D68" s="83">
        <v>11</v>
      </c>
      <c r="E68" s="83">
        <v>-11</v>
      </c>
      <c r="F68" s="51" t="s">
        <v>258</v>
      </c>
      <c r="G68" s="30" t="s">
        <v>259</v>
      </c>
      <c r="I68" s="53" t="s">
        <v>241</v>
      </c>
      <c r="J68" s="54">
        <v>121</v>
      </c>
      <c r="K68" s="54"/>
      <c r="L68" s="54">
        <v>153</v>
      </c>
      <c r="M68" s="54">
        <v>-32</v>
      </c>
    </row>
    <row r="69" spans="1:13" x14ac:dyDescent="0.3">
      <c r="A69" s="48" t="s">
        <v>125</v>
      </c>
      <c r="B69" s="49"/>
      <c r="C69" s="49"/>
      <c r="D69" s="83">
        <v>6</v>
      </c>
      <c r="E69" s="83">
        <v>-6</v>
      </c>
      <c r="F69" s="51" t="s">
        <v>260</v>
      </c>
      <c r="G69" s="30" t="s">
        <v>261</v>
      </c>
      <c r="I69" s="53" t="s">
        <v>243</v>
      </c>
      <c r="J69" s="54"/>
      <c r="K69" s="54">
        <v>150</v>
      </c>
      <c r="L69" s="54">
        <v>110</v>
      </c>
      <c r="M69" s="54">
        <v>40</v>
      </c>
    </row>
    <row r="70" spans="1:13" x14ac:dyDescent="0.3">
      <c r="A70" s="48" t="s">
        <v>126</v>
      </c>
      <c r="B70" s="49"/>
      <c r="C70" s="83">
        <v>540</v>
      </c>
      <c r="D70" s="83">
        <v>520</v>
      </c>
      <c r="E70" s="83">
        <v>20</v>
      </c>
      <c r="F70" s="51" t="s">
        <v>262</v>
      </c>
      <c r="G70" s="30" t="s">
        <v>263</v>
      </c>
      <c r="I70" s="53" t="s">
        <v>245</v>
      </c>
      <c r="J70" s="54"/>
      <c r="K70" s="54">
        <v>40</v>
      </c>
      <c r="L70" s="54">
        <v>30</v>
      </c>
      <c r="M70" s="54">
        <v>10</v>
      </c>
    </row>
    <row r="71" spans="1:13" x14ac:dyDescent="0.3">
      <c r="A71" s="48" t="s">
        <v>127</v>
      </c>
      <c r="B71" s="49"/>
      <c r="C71" s="83">
        <v>40</v>
      </c>
      <c r="D71" s="83">
        <v>90</v>
      </c>
      <c r="E71" s="83">
        <v>-50</v>
      </c>
      <c r="F71" s="51" t="s">
        <v>264</v>
      </c>
      <c r="G71" s="30" t="s">
        <v>265</v>
      </c>
      <c r="I71" s="53" t="s">
        <v>247</v>
      </c>
      <c r="J71" s="54"/>
      <c r="K71" s="54">
        <v>120</v>
      </c>
      <c r="L71" s="54">
        <v>75</v>
      </c>
      <c r="M71" s="54">
        <v>45</v>
      </c>
    </row>
    <row r="72" spans="1:13" x14ac:dyDescent="0.3">
      <c r="A72" s="48" t="s">
        <v>128</v>
      </c>
      <c r="B72" s="49"/>
      <c r="C72" s="83">
        <v>160</v>
      </c>
      <c r="D72" s="83">
        <v>105</v>
      </c>
      <c r="E72" s="83">
        <v>55</v>
      </c>
      <c r="F72" s="51" t="s">
        <v>266</v>
      </c>
      <c r="G72" s="30" t="s">
        <v>267</v>
      </c>
      <c r="I72" s="53" t="s">
        <v>261</v>
      </c>
      <c r="J72" s="54"/>
      <c r="K72" s="54"/>
      <c r="L72" s="54">
        <v>6</v>
      </c>
      <c r="M72" s="54">
        <v>-6</v>
      </c>
    </row>
    <row r="73" spans="1:13" x14ac:dyDescent="0.3">
      <c r="A73" s="48" t="s">
        <v>129</v>
      </c>
      <c r="B73" s="49"/>
      <c r="C73" s="49"/>
      <c r="D73" s="83">
        <v>54</v>
      </c>
      <c r="E73" s="83">
        <v>-54</v>
      </c>
      <c r="F73" s="51" t="s">
        <v>268</v>
      </c>
      <c r="G73" s="30" t="s">
        <v>269</v>
      </c>
      <c r="I73" s="53" t="s">
        <v>276</v>
      </c>
      <c r="J73" s="54">
        <v>90</v>
      </c>
      <c r="K73" s="54">
        <v>150</v>
      </c>
      <c r="L73" s="54">
        <v>135</v>
      </c>
      <c r="M73" s="54">
        <v>105</v>
      </c>
    </row>
    <row r="74" spans="1:13" x14ac:dyDescent="0.3">
      <c r="A74" s="48" t="s">
        <v>130</v>
      </c>
      <c r="B74" s="49"/>
      <c r="C74" s="83">
        <v>20</v>
      </c>
      <c r="D74" s="83">
        <v>23</v>
      </c>
      <c r="E74" s="83">
        <v>-3</v>
      </c>
      <c r="F74" s="51" t="s">
        <v>270</v>
      </c>
      <c r="G74" s="30" t="s">
        <v>271</v>
      </c>
      <c r="I74" s="53" t="s">
        <v>27</v>
      </c>
      <c r="J74" s="54">
        <v>2070</v>
      </c>
      <c r="K74" s="54">
        <v>9042</v>
      </c>
      <c r="L74" s="54">
        <v>8946</v>
      </c>
      <c r="M74" s="54">
        <v>2166</v>
      </c>
    </row>
    <row r="75" spans="1:13" x14ac:dyDescent="0.3">
      <c r="A75" s="48" t="s">
        <v>131</v>
      </c>
      <c r="B75" s="49"/>
      <c r="C75" s="83">
        <v>40</v>
      </c>
      <c r="D75" s="49"/>
      <c r="E75" s="83">
        <v>40</v>
      </c>
      <c r="F75" s="51" t="s">
        <v>272</v>
      </c>
      <c r="G75" s="30" t="s">
        <v>273</v>
      </c>
    </row>
    <row r="76" spans="1:13" x14ac:dyDescent="0.3">
      <c r="A76" s="48" t="s">
        <v>132</v>
      </c>
      <c r="B76" s="49"/>
      <c r="C76" s="49"/>
      <c r="D76" s="83">
        <v>4</v>
      </c>
      <c r="E76" s="83">
        <v>-4</v>
      </c>
      <c r="F76" s="51" t="s">
        <v>274</v>
      </c>
      <c r="G76" s="30" t="s">
        <v>273</v>
      </c>
    </row>
    <row r="77" spans="1:13" x14ac:dyDescent="0.3">
      <c r="A77" s="48" t="s">
        <v>133</v>
      </c>
      <c r="B77" s="83">
        <v>90</v>
      </c>
      <c r="C77" s="83">
        <v>150</v>
      </c>
      <c r="D77" s="83">
        <v>135</v>
      </c>
      <c r="E77" s="83">
        <v>105</v>
      </c>
      <c r="F77" s="51" t="s">
        <v>275</v>
      </c>
      <c r="G77" s="30" t="s">
        <v>276</v>
      </c>
    </row>
    <row r="78" spans="1:13" x14ac:dyDescent="0.3">
      <c r="A78" s="48" t="s">
        <v>134</v>
      </c>
      <c r="B78" s="49"/>
      <c r="C78" s="83">
        <v>60</v>
      </c>
      <c r="D78" s="83">
        <v>33</v>
      </c>
      <c r="E78" s="83">
        <v>27</v>
      </c>
      <c r="F78" s="51" t="s">
        <v>277</v>
      </c>
      <c r="G78" s="30" t="s">
        <v>278</v>
      </c>
    </row>
    <row r="79" spans="1:13" x14ac:dyDescent="0.3">
      <c r="A79" s="48"/>
      <c r="B79" s="59"/>
      <c r="C79" s="59"/>
      <c r="D79" s="59"/>
      <c r="E79" s="59"/>
      <c r="F79" s="51"/>
    </row>
    <row r="80" spans="1:13" x14ac:dyDescent="0.3">
      <c r="A80" s="48"/>
      <c r="B80" s="59"/>
      <c r="C80" s="59"/>
      <c r="D80" s="59"/>
      <c r="E80" s="49"/>
      <c r="F80" s="51"/>
    </row>
    <row r="81" spans="1:6" x14ac:dyDescent="0.3">
      <c r="A81" s="48"/>
      <c r="B81" s="59"/>
      <c r="C81" s="59"/>
      <c r="D81" s="59"/>
      <c r="E81" s="59"/>
      <c r="F81" s="51"/>
    </row>
    <row r="82" spans="1:6" x14ac:dyDescent="0.3">
      <c r="A82" s="48"/>
      <c r="B82" s="59"/>
      <c r="C82" s="59"/>
      <c r="D82" s="59"/>
      <c r="E82" s="59"/>
      <c r="F82" s="51"/>
    </row>
    <row r="83" spans="1:6" x14ac:dyDescent="0.3">
      <c r="A83" s="48"/>
      <c r="B83" s="59"/>
      <c r="C83" s="59"/>
      <c r="D83" s="59"/>
      <c r="E83" s="59"/>
      <c r="F83" s="51"/>
    </row>
    <row r="84" spans="1:6" x14ac:dyDescent="0.3">
      <c r="A84" s="48"/>
      <c r="B84" s="59"/>
      <c r="C84" s="59"/>
      <c r="D84" s="59"/>
      <c r="E84" s="59"/>
      <c r="F84" s="51"/>
    </row>
    <row r="85" spans="1:6" x14ac:dyDescent="0.3">
      <c r="A85" s="48"/>
      <c r="B85" s="49"/>
      <c r="C85" s="49"/>
      <c r="D85" s="49"/>
      <c r="E85" s="59"/>
      <c r="F85" s="51"/>
    </row>
    <row r="86" spans="1:6" x14ac:dyDescent="0.3">
      <c r="A86" s="48"/>
      <c r="B86" s="59"/>
      <c r="C86" s="59"/>
      <c r="D86" s="59"/>
      <c r="E86" s="49"/>
      <c r="F86" s="51"/>
    </row>
    <row r="87" spans="1:6" x14ac:dyDescent="0.3">
      <c r="A87" s="48"/>
      <c r="B87" s="59"/>
      <c r="C87" s="59"/>
      <c r="D87" s="59"/>
      <c r="E87" s="59"/>
      <c r="F87" s="51"/>
    </row>
    <row r="88" spans="1:6" x14ac:dyDescent="0.3">
      <c r="A88" s="48"/>
      <c r="B88" s="59"/>
      <c r="C88" s="59"/>
      <c r="D88" s="59"/>
      <c r="E88" s="59"/>
      <c r="F88" s="51"/>
    </row>
    <row r="89" spans="1:6" x14ac:dyDescent="0.3">
      <c r="A89" s="48"/>
      <c r="B89" s="59"/>
      <c r="C89" s="59"/>
      <c r="D89" s="59"/>
      <c r="E89" s="59"/>
      <c r="F89" s="51"/>
    </row>
    <row r="90" spans="1:6" x14ac:dyDescent="0.3">
      <c r="A90" s="48"/>
      <c r="B90" s="59"/>
      <c r="C90" s="59"/>
      <c r="D90" s="59"/>
      <c r="E90" s="59"/>
      <c r="F90" s="51"/>
    </row>
    <row r="91" spans="1:6" x14ac:dyDescent="0.3">
      <c r="A91" s="48"/>
      <c r="B91" s="59"/>
      <c r="C91" s="59"/>
      <c r="D91" s="59"/>
      <c r="E91" s="59"/>
      <c r="F91" s="51"/>
    </row>
    <row r="92" spans="1:6" x14ac:dyDescent="0.3">
      <c r="A92" s="48"/>
      <c r="B92" s="49"/>
      <c r="C92" s="49"/>
      <c r="D92" s="49"/>
      <c r="E92" s="59"/>
      <c r="F92" s="51"/>
    </row>
    <row r="93" spans="1:6" x14ac:dyDescent="0.3">
      <c r="A93" s="48"/>
      <c r="B93" s="59"/>
      <c r="C93" s="59"/>
      <c r="D93" s="59"/>
      <c r="E93" s="59"/>
      <c r="F93" s="51"/>
    </row>
    <row r="94" spans="1:6" x14ac:dyDescent="0.3">
      <c r="A94" s="48"/>
      <c r="B94" s="59"/>
      <c r="C94" s="59"/>
      <c r="D94" s="59"/>
      <c r="E94" s="59"/>
      <c r="F94" s="51"/>
    </row>
    <row r="95" spans="1:6" x14ac:dyDescent="0.3">
      <c r="A95" s="48"/>
      <c r="B95" s="59"/>
      <c r="C95" s="59"/>
      <c r="D95" s="59"/>
      <c r="E95" s="59"/>
      <c r="F95" s="51"/>
    </row>
    <row r="96" spans="1:6" x14ac:dyDescent="0.3">
      <c r="A96" s="48"/>
      <c r="B96" s="49"/>
      <c r="C96" s="49"/>
      <c r="D96" s="49"/>
      <c r="E96" s="59"/>
      <c r="F96" s="51"/>
    </row>
    <row r="97" spans="1:6" x14ac:dyDescent="0.3">
      <c r="A97" s="48"/>
      <c r="B97" s="49"/>
      <c r="C97" s="49"/>
      <c r="D97" s="49"/>
      <c r="E97" s="49"/>
      <c r="F97" s="51"/>
    </row>
    <row r="98" spans="1:6" x14ac:dyDescent="0.3">
      <c r="A98" s="48"/>
      <c r="B98" s="59"/>
      <c r="C98" s="59"/>
      <c r="D98" s="59"/>
      <c r="E98" s="59"/>
      <c r="F98" s="51"/>
    </row>
    <row r="99" spans="1:6" x14ac:dyDescent="0.3">
      <c r="A99" s="48"/>
      <c r="B99" s="59"/>
      <c r="C99" s="59"/>
      <c r="D99" s="59"/>
      <c r="E99" s="59"/>
      <c r="F99" s="51"/>
    </row>
    <row r="100" spans="1:6" x14ac:dyDescent="0.3">
      <c r="A100" s="48"/>
      <c r="B100" s="59"/>
      <c r="C100" s="59"/>
      <c r="D100" s="59"/>
      <c r="E100" s="49"/>
      <c r="F100" s="51"/>
    </row>
    <row r="101" spans="1:6" x14ac:dyDescent="0.3">
      <c r="A101" s="48"/>
      <c r="B101" s="49"/>
      <c r="C101" s="49"/>
      <c r="D101" s="49"/>
      <c r="E101" s="49"/>
      <c r="F101" s="51"/>
    </row>
    <row r="102" spans="1:6" x14ac:dyDescent="0.3">
      <c r="A102" s="48"/>
      <c r="B102" s="59"/>
      <c r="C102" s="59"/>
      <c r="D102" s="59"/>
      <c r="E102" s="59"/>
      <c r="F102" s="51"/>
    </row>
    <row r="103" spans="1:6" x14ac:dyDescent="0.3">
      <c r="A103" s="48"/>
      <c r="B103" s="59"/>
      <c r="C103" s="59"/>
      <c r="D103" s="59"/>
      <c r="E103" s="59"/>
      <c r="F103" s="51"/>
    </row>
    <row r="104" spans="1:6" x14ac:dyDescent="0.3">
      <c r="A104" s="48"/>
      <c r="B104" s="59"/>
      <c r="C104" s="59"/>
      <c r="D104" s="59"/>
      <c r="E104" s="59"/>
      <c r="F104" s="51"/>
    </row>
    <row r="105" spans="1:6" x14ac:dyDescent="0.3">
      <c r="A105" s="48"/>
      <c r="B105" s="59"/>
      <c r="C105" s="59"/>
      <c r="D105" s="59"/>
      <c r="E105" s="59"/>
      <c r="F105" s="51"/>
    </row>
    <row r="106" spans="1:6" x14ac:dyDescent="0.3">
      <c r="A106" s="48"/>
      <c r="B106" s="59"/>
      <c r="C106" s="59"/>
      <c r="D106" s="59"/>
      <c r="E106" s="59"/>
      <c r="F106" s="51"/>
    </row>
    <row r="107" spans="1:6" x14ac:dyDescent="0.3">
      <c r="A107" s="48"/>
      <c r="B107" s="49"/>
      <c r="C107" s="49"/>
      <c r="D107" s="49"/>
      <c r="E107" s="49"/>
      <c r="F107" s="51"/>
    </row>
    <row r="108" spans="1:6" x14ac:dyDescent="0.3">
      <c r="A108" s="48"/>
      <c r="B108" s="59"/>
      <c r="C108" s="59"/>
      <c r="D108" s="59"/>
      <c r="E108" s="59"/>
      <c r="F108" s="51"/>
    </row>
    <row r="109" spans="1:6" x14ac:dyDescent="0.3">
      <c r="A109" s="48"/>
      <c r="B109" s="49"/>
      <c r="C109" s="49"/>
      <c r="D109" s="49"/>
      <c r="E109" s="59"/>
      <c r="F109" s="51"/>
    </row>
    <row r="110" spans="1:6" x14ac:dyDescent="0.3">
      <c r="A110" s="48"/>
      <c r="B110" s="59"/>
      <c r="C110" s="59"/>
      <c r="D110" s="59"/>
      <c r="E110" s="59"/>
      <c r="F110" s="51"/>
    </row>
    <row r="111" spans="1:6" x14ac:dyDescent="0.3">
      <c r="A111" s="48"/>
      <c r="B111" s="49"/>
      <c r="C111" s="49"/>
      <c r="D111" s="49"/>
      <c r="E111" s="59"/>
      <c r="F111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5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40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10</v>
      </c>
      <c r="G3" s="40">
        <v>0</v>
      </c>
      <c r="H3" s="40">
        <f t="shared" ref="H3:H4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10</v>
      </c>
    </row>
    <row r="4" spans="1:13" x14ac:dyDescent="0.3">
      <c r="A4" s="16"/>
      <c r="B4" s="4" t="s">
        <v>31</v>
      </c>
      <c r="C4" s="3"/>
      <c r="D4" s="4"/>
      <c r="E4" s="42">
        <f t="shared" ca="1" si="0"/>
        <v>46</v>
      </c>
      <c r="F4" s="39">
        <f t="shared" ref="F4:F74" ca="1" si="3">VLOOKUP($B4,FinalDeal_Vlookup,3,0)</f>
        <v>200</v>
      </c>
      <c r="G4" s="39">
        <v>0</v>
      </c>
      <c r="H4" s="39">
        <f t="shared" ca="1" si="1"/>
        <v>104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142</v>
      </c>
    </row>
    <row r="5" spans="1:13" x14ac:dyDescent="0.3">
      <c r="A5" s="16"/>
      <c r="B5" s="4" t="s">
        <v>34</v>
      </c>
      <c r="C5" s="3"/>
      <c r="D5" s="4"/>
      <c r="E5" s="42">
        <f t="shared" ref="E5:E74" ca="1" si="4">VLOOKUP($B5,FinalDeal_Vlookup,2,0)</f>
        <v>76</v>
      </c>
      <c r="F5" s="39">
        <f t="shared" ca="1" si="3"/>
        <v>80</v>
      </c>
      <c r="G5" s="39">
        <v>0</v>
      </c>
      <c r="H5" s="39">
        <f t="shared" ref="H5:H74" ca="1" si="5">VLOOKUP($B5,FinalDeal_Vlookup,4,0)</f>
        <v>69</v>
      </c>
      <c r="I5" s="39">
        <v>0</v>
      </c>
      <c r="J5" s="39">
        <v>0</v>
      </c>
      <c r="K5" s="39">
        <v>0</v>
      </c>
      <c r="L5" s="39">
        <v>0</v>
      </c>
      <c r="M5" s="43">
        <f t="shared" ref="M5:M74" ca="1" si="6">VLOOKUP($B5,FinalDeal_Vlookup,5,0)</f>
        <v>87</v>
      </c>
    </row>
    <row r="6" spans="1:13" x14ac:dyDescent="0.3">
      <c r="A6" s="16"/>
      <c r="B6" s="4" t="s">
        <v>44</v>
      </c>
      <c r="C6" s="3"/>
      <c r="D6" s="4"/>
      <c r="E6" s="42">
        <f t="shared" ca="1" si="4"/>
        <v>52</v>
      </c>
      <c r="F6" s="39">
        <f t="shared" ca="1" si="3"/>
        <v>0</v>
      </c>
      <c r="G6" s="39">
        <v>0</v>
      </c>
      <c r="H6" s="39">
        <f t="shared" ca="1" si="5"/>
        <v>34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18</v>
      </c>
    </row>
    <row r="7" spans="1:13" x14ac:dyDescent="0.3">
      <c r="A7" s="16"/>
      <c r="B7" s="4" t="s">
        <v>153</v>
      </c>
      <c r="C7" s="3"/>
      <c r="D7" s="4"/>
      <c r="E7" s="42">
        <f t="shared" ca="1" si="4"/>
        <v>82</v>
      </c>
      <c r="F7" s="39">
        <f t="shared" ca="1" si="3"/>
        <v>0</v>
      </c>
      <c r="G7" s="39">
        <v>0</v>
      </c>
      <c r="H7" s="39">
        <f t="shared" ca="1" si="5"/>
        <v>23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59</v>
      </c>
    </row>
    <row r="8" spans="1:13" x14ac:dyDescent="0.3">
      <c r="A8" s="16"/>
      <c r="B8" s="4" t="s">
        <v>135</v>
      </c>
      <c r="C8" s="3"/>
      <c r="D8" s="4"/>
      <c r="E8" s="42">
        <f t="shared" ca="1" si="4"/>
        <v>61</v>
      </c>
      <c r="F8" s="39">
        <f t="shared" ca="1" si="3"/>
        <v>80</v>
      </c>
      <c r="G8" s="39">
        <v>0</v>
      </c>
      <c r="H8" s="39">
        <f t="shared" ca="1" si="5"/>
        <v>92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49</v>
      </c>
    </row>
    <row r="9" spans="1:13" x14ac:dyDescent="0.3">
      <c r="A9" s="16"/>
      <c r="B9" s="4" t="s">
        <v>156</v>
      </c>
      <c r="C9" s="3"/>
      <c r="D9" s="4"/>
      <c r="E9" s="42">
        <f t="shared" ca="1" si="4"/>
        <v>98</v>
      </c>
      <c r="F9" s="39">
        <f t="shared" ca="1" si="3"/>
        <v>0</v>
      </c>
      <c r="G9" s="39">
        <v>0</v>
      </c>
      <c r="H9" s="39">
        <f t="shared" ca="1" si="5"/>
        <v>14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84</v>
      </c>
    </row>
    <row r="10" spans="1:13" x14ac:dyDescent="0.3">
      <c r="A10" s="16"/>
      <c r="B10" s="4" t="s">
        <v>160</v>
      </c>
      <c r="C10" s="3"/>
      <c r="D10" s="4"/>
      <c r="E10" s="42">
        <f t="shared" ca="1" si="4"/>
        <v>10</v>
      </c>
      <c r="F10" s="39">
        <f t="shared" ca="1" si="3"/>
        <v>0</v>
      </c>
      <c r="G10" s="39">
        <v>0</v>
      </c>
      <c r="H10" s="39">
        <f t="shared" ca="1" si="5"/>
        <v>15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-5</v>
      </c>
    </row>
    <row r="11" spans="1:13" x14ac:dyDescent="0.3">
      <c r="A11" s="16"/>
      <c r="B11" s="4" t="s">
        <v>162</v>
      </c>
      <c r="C11" s="3"/>
      <c r="D11" s="4"/>
      <c r="E11" s="42">
        <f t="shared" ca="1" si="4"/>
        <v>0</v>
      </c>
      <c r="F11" s="39">
        <f t="shared" ca="1" si="3"/>
        <v>60</v>
      </c>
      <c r="G11" s="39">
        <v>0</v>
      </c>
      <c r="H11" s="39">
        <f t="shared" ca="1" si="5"/>
        <v>31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29</v>
      </c>
    </row>
    <row r="12" spans="1:13" x14ac:dyDescent="0.3">
      <c r="A12" s="16"/>
      <c r="B12" s="4" t="s">
        <v>164</v>
      </c>
      <c r="C12" s="3"/>
      <c r="D12" s="4"/>
      <c r="E12" s="42">
        <f t="shared" ca="1" si="4"/>
        <v>0</v>
      </c>
      <c r="F12" s="39">
        <f t="shared" ca="1" si="3"/>
        <v>40</v>
      </c>
      <c r="G12" s="39">
        <v>0</v>
      </c>
      <c r="H12" s="39">
        <f t="shared" ca="1" si="5"/>
        <v>9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31</v>
      </c>
    </row>
    <row r="13" spans="1:13" x14ac:dyDescent="0.3">
      <c r="A13" s="16"/>
      <c r="B13" s="4" t="s">
        <v>269</v>
      </c>
      <c r="C13" s="3"/>
      <c r="D13" s="4"/>
      <c r="E13" s="42">
        <f t="shared" ca="1" si="4"/>
        <v>0</v>
      </c>
      <c r="F13" s="39">
        <f t="shared" ca="1" si="3"/>
        <v>0</v>
      </c>
      <c r="G13" s="39">
        <v>0</v>
      </c>
      <c r="H13" s="39">
        <f t="shared" ca="1" si="5"/>
        <v>54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-54</v>
      </c>
    </row>
    <row r="14" spans="1:13" x14ac:dyDescent="0.3">
      <c r="A14" s="16"/>
      <c r="B14" s="4" t="s">
        <v>271</v>
      </c>
      <c r="C14" s="3"/>
      <c r="D14" s="4"/>
      <c r="E14" s="42">
        <f t="shared" ca="1" si="4"/>
        <v>0</v>
      </c>
      <c r="F14" s="39">
        <f t="shared" ca="1" si="3"/>
        <v>20</v>
      </c>
      <c r="G14" s="39">
        <v>0</v>
      </c>
      <c r="H14" s="39">
        <f t="shared" ca="1" si="5"/>
        <v>23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-3</v>
      </c>
    </row>
    <row r="15" spans="1:13" x14ac:dyDescent="0.3">
      <c r="A15" s="16"/>
      <c r="B15" s="4" t="s">
        <v>168</v>
      </c>
      <c r="C15" s="3"/>
      <c r="D15" s="4"/>
      <c r="E15" s="42">
        <f t="shared" ca="1" si="4"/>
        <v>27</v>
      </c>
      <c r="F15" s="39">
        <f t="shared" ca="1" si="3"/>
        <v>50</v>
      </c>
      <c r="G15" s="39">
        <v>0</v>
      </c>
      <c r="H15" s="39">
        <f t="shared" ca="1" si="5"/>
        <v>33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44</v>
      </c>
    </row>
    <row r="16" spans="1:13" x14ac:dyDescent="0.3">
      <c r="A16" s="16"/>
      <c r="B16" s="4" t="s">
        <v>170</v>
      </c>
      <c r="C16" s="3"/>
      <c r="D16" s="4"/>
      <c r="E16" s="42">
        <f t="shared" ca="1" si="4"/>
        <v>0</v>
      </c>
      <c r="F16" s="39">
        <f t="shared" ca="1" si="3"/>
        <v>200</v>
      </c>
      <c r="G16" s="39">
        <v>0</v>
      </c>
      <c r="H16" s="39">
        <f t="shared" ca="1" si="5"/>
        <v>130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70</v>
      </c>
    </row>
    <row r="17" spans="1:13" x14ac:dyDescent="0.3">
      <c r="A17" s="16"/>
      <c r="B17" s="4" t="s">
        <v>173</v>
      </c>
      <c r="C17" s="3"/>
      <c r="D17" s="4"/>
      <c r="E17" s="42">
        <f t="shared" ca="1" si="4"/>
        <v>0</v>
      </c>
      <c r="F17" s="39">
        <f t="shared" ca="1" si="3"/>
        <v>100</v>
      </c>
      <c r="G17" s="39">
        <v>0</v>
      </c>
      <c r="H17" s="39">
        <f t="shared" ca="1" si="5"/>
        <v>81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19</v>
      </c>
    </row>
    <row r="18" spans="1:13" x14ac:dyDescent="0.3">
      <c r="A18" s="16"/>
      <c r="B18" s="4" t="s">
        <v>185</v>
      </c>
      <c r="C18" s="3"/>
      <c r="D18" s="4"/>
      <c r="E18" s="42">
        <f t="shared" ca="1" si="4"/>
        <v>20</v>
      </c>
      <c r="F18" s="39">
        <f t="shared" ca="1" si="3"/>
        <v>10</v>
      </c>
      <c r="G18" s="39">
        <v>0</v>
      </c>
      <c r="H18" s="39">
        <f t="shared" ca="1" si="5"/>
        <v>10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20</v>
      </c>
    </row>
    <row r="19" spans="1:13" x14ac:dyDescent="0.3">
      <c r="A19" s="16"/>
      <c r="B19" s="4" t="s">
        <v>187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17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-17</v>
      </c>
    </row>
    <row r="20" spans="1:13" x14ac:dyDescent="0.3">
      <c r="A20" s="16"/>
      <c r="B20" s="4" t="s">
        <v>189</v>
      </c>
      <c r="C20" s="3"/>
      <c r="D20" s="4"/>
      <c r="E20" s="42">
        <f t="shared" ca="1" si="4"/>
        <v>0</v>
      </c>
      <c r="F20" s="39">
        <f t="shared" ca="1" si="3"/>
        <v>24</v>
      </c>
      <c r="G20" s="39">
        <v>0</v>
      </c>
      <c r="H20" s="39">
        <f t="shared" ca="1" si="5"/>
        <v>14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10</v>
      </c>
    </row>
    <row r="21" spans="1:13" x14ac:dyDescent="0.3">
      <c r="A21" s="16"/>
      <c r="B21" s="4" t="s">
        <v>191</v>
      </c>
      <c r="C21" s="3"/>
      <c r="D21" s="4"/>
      <c r="E21" s="42">
        <f t="shared" ca="1" si="4"/>
        <v>691</v>
      </c>
      <c r="F21" s="39">
        <f t="shared" ca="1" si="3"/>
        <v>2520</v>
      </c>
      <c r="G21" s="39">
        <v>0</v>
      </c>
      <c r="H21" s="39">
        <f t="shared" ca="1" si="5"/>
        <v>3013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198</v>
      </c>
    </row>
    <row r="22" spans="1:13" x14ac:dyDescent="0.3">
      <c r="A22" s="16"/>
      <c r="B22" s="4" t="s">
        <v>193</v>
      </c>
      <c r="C22" s="3"/>
      <c r="D22" s="4"/>
      <c r="E22" s="42">
        <f t="shared" ca="1" si="4"/>
        <v>132</v>
      </c>
      <c r="F22" s="39">
        <f t="shared" ca="1" si="3"/>
        <v>50</v>
      </c>
      <c r="G22" s="39">
        <v>0</v>
      </c>
      <c r="H22" s="39">
        <f t="shared" ca="1" si="5"/>
        <v>138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44</v>
      </c>
    </row>
    <row r="23" spans="1:13" x14ac:dyDescent="0.3">
      <c r="A23" s="16"/>
      <c r="B23" s="4" t="s">
        <v>197</v>
      </c>
      <c r="C23" s="3"/>
      <c r="D23" s="4"/>
      <c r="E23" s="42">
        <f t="shared" ca="1" si="4"/>
        <v>132</v>
      </c>
      <c r="F23" s="39">
        <f t="shared" ca="1" si="3"/>
        <v>-40</v>
      </c>
      <c r="G23" s="39">
        <v>0</v>
      </c>
      <c r="H23" s="39">
        <f t="shared" ca="1" si="5"/>
        <v>227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-135</v>
      </c>
    </row>
    <row r="24" spans="1:13" x14ac:dyDescent="0.3">
      <c r="A24" s="16"/>
      <c r="B24" s="4" t="s">
        <v>201</v>
      </c>
      <c r="C24" s="3"/>
      <c r="D24" s="4"/>
      <c r="E24" s="42">
        <f t="shared" ca="1" si="4"/>
        <v>0</v>
      </c>
      <c r="F24" s="39">
        <f t="shared" ca="1" si="3"/>
        <v>40</v>
      </c>
      <c r="G24" s="39">
        <v>0</v>
      </c>
      <c r="H24" s="39">
        <f t="shared" ca="1" si="5"/>
        <v>11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29</v>
      </c>
    </row>
    <row r="25" spans="1:13" x14ac:dyDescent="0.3">
      <c r="A25" s="16"/>
      <c r="B25" s="4" t="s">
        <v>203</v>
      </c>
      <c r="C25" s="3"/>
      <c r="D25" s="4"/>
      <c r="E25" s="42">
        <f t="shared" ca="1" si="4"/>
        <v>0</v>
      </c>
      <c r="F25" s="39">
        <f t="shared" ca="1" si="3"/>
        <v>80</v>
      </c>
      <c r="G25" s="39">
        <v>0</v>
      </c>
      <c r="H25" s="39">
        <f t="shared" ca="1" si="5"/>
        <v>67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13</v>
      </c>
    </row>
    <row r="26" spans="1:13" x14ac:dyDescent="0.3">
      <c r="A26" s="16"/>
      <c r="B26" s="4" t="s">
        <v>205</v>
      </c>
      <c r="C26" s="3"/>
      <c r="D26" s="4"/>
      <c r="E26" s="42">
        <f t="shared" ca="1" si="4"/>
        <v>13</v>
      </c>
      <c r="F26" s="39">
        <f t="shared" ca="1" si="3"/>
        <v>20</v>
      </c>
      <c r="G26" s="39">
        <v>0</v>
      </c>
      <c r="H26" s="39">
        <f t="shared" ca="1" si="5"/>
        <v>19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14</v>
      </c>
    </row>
    <row r="27" spans="1:13" x14ac:dyDescent="0.3">
      <c r="A27" s="16"/>
      <c r="B27" s="4" t="s">
        <v>207</v>
      </c>
      <c r="C27" s="3"/>
      <c r="D27" s="4"/>
      <c r="E27" s="42">
        <f t="shared" ca="1" si="4"/>
        <v>0</v>
      </c>
      <c r="F27" s="39">
        <f t="shared" ca="1" si="3"/>
        <v>180</v>
      </c>
      <c r="G27" s="39">
        <v>0</v>
      </c>
      <c r="H27" s="39">
        <f t="shared" ca="1" si="5"/>
        <v>149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31</v>
      </c>
    </row>
    <row r="28" spans="1:13" x14ac:dyDescent="0.3">
      <c r="A28" s="16"/>
      <c r="B28" s="4" t="s">
        <v>209</v>
      </c>
      <c r="C28" s="3"/>
      <c r="D28" s="4"/>
      <c r="E28" s="42">
        <f t="shared" ca="1" si="4"/>
        <v>35</v>
      </c>
      <c r="F28" s="39">
        <f t="shared" ca="1" si="3"/>
        <v>624</v>
      </c>
      <c r="G28" s="39">
        <v>0</v>
      </c>
      <c r="H28" s="39">
        <f t="shared" ca="1" si="5"/>
        <v>645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14</v>
      </c>
    </row>
    <row r="29" spans="1:13" x14ac:dyDescent="0.3">
      <c r="A29" s="16"/>
      <c r="B29" s="4" t="s">
        <v>211</v>
      </c>
      <c r="C29" s="3"/>
      <c r="D29" s="4"/>
      <c r="E29" s="42">
        <f t="shared" ca="1" si="4"/>
        <v>0</v>
      </c>
      <c r="F29" s="39">
        <f t="shared" ca="1" si="3"/>
        <v>969</v>
      </c>
      <c r="G29" s="39">
        <v>0</v>
      </c>
      <c r="H29" s="39">
        <f t="shared" ca="1" si="5"/>
        <v>961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8</v>
      </c>
    </row>
    <row r="30" spans="1:13" x14ac:dyDescent="0.3">
      <c r="A30" s="16"/>
      <c r="B30" s="4" t="s">
        <v>213</v>
      </c>
      <c r="C30" s="3"/>
      <c r="D30" s="4"/>
      <c r="E30" s="42">
        <f t="shared" ca="1" si="4"/>
        <v>25</v>
      </c>
      <c r="F30" s="39">
        <f t="shared" ca="1" si="3"/>
        <v>50</v>
      </c>
      <c r="G30" s="39">
        <v>0</v>
      </c>
      <c r="H30" s="39">
        <f t="shared" ca="1" si="5"/>
        <v>75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215</v>
      </c>
      <c r="C31" s="3"/>
      <c r="D31" s="4"/>
      <c r="E31" s="42">
        <f t="shared" ca="1" si="4"/>
        <v>13</v>
      </c>
      <c r="F31" s="39">
        <f t="shared" ca="1" si="3"/>
        <v>0</v>
      </c>
      <c r="G31" s="39">
        <v>0</v>
      </c>
      <c r="H31" s="39">
        <f t="shared" ca="1" si="5"/>
        <v>40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-27</v>
      </c>
    </row>
    <row r="32" spans="1:13" x14ac:dyDescent="0.3">
      <c r="A32" s="16"/>
      <c r="B32" s="4" t="s">
        <v>217</v>
      </c>
      <c r="C32" s="3"/>
      <c r="D32" s="4"/>
      <c r="E32" s="42">
        <f t="shared" ca="1" si="4"/>
        <v>0</v>
      </c>
      <c r="F32" s="39">
        <f t="shared" ca="1" si="3"/>
        <v>0</v>
      </c>
      <c r="G32" s="39">
        <v>0</v>
      </c>
      <c r="H32" s="39">
        <f t="shared" ca="1" si="5"/>
        <v>5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-5</v>
      </c>
    </row>
    <row r="33" spans="1:13" x14ac:dyDescent="0.3">
      <c r="A33" s="16"/>
      <c r="B33" s="4" t="s">
        <v>221</v>
      </c>
      <c r="C33" s="3"/>
      <c r="D33" s="4"/>
      <c r="E33" s="42">
        <f t="shared" ca="1" si="4"/>
        <v>10</v>
      </c>
      <c r="F33" s="39">
        <f t="shared" ca="1" si="3"/>
        <v>0</v>
      </c>
      <c r="G33" s="39">
        <v>0</v>
      </c>
      <c r="H33" s="39">
        <f t="shared" ca="1" si="5"/>
        <v>30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-20</v>
      </c>
    </row>
    <row r="34" spans="1:13" x14ac:dyDescent="0.3">
      <c r="A34" s="16"/>
      <c r="B34" s="4" t="s">
        <v>225</v>
      </c>
      <c r="C34" s="3"/>
      <c r="D34" s="4"/>
      <c r="E34" s="42">
        <f t="shared" ca="1" si="4"/>
        <v>34</v>
      </c>
      <c r="F34" s="39">
        <f t="shared" ca="1" si="3"/>
        <v>40</v>
      </c>
      <c r="G34" s="39">
        <v>0</v>
      </c>
      <c r="H34" s="39">
        <f t="shared" ca="1" si="5"/>
        <v>36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38</v>
      </c>
    </row>
    <row r="35" spans="1:13" x14ac:dyDescent="0.3">
      <c r="A35" s="16"/>
      <c r="B35" s="4" t="s">
        <v>227</v>
      </c>
      <c r="C35" s="3"/>
      <c r="D35" s="4"/>
      <c r="E35" s="42">
        <f t="shared" ca="1" si="4"/>
        <v>16</v>
      </c>
      <c r="F35" s="39">
        <f t="shared" ca="1" si="3"/>
        <v>120</v>
      </c>
      <c r="G35" s="39">
        <v>0</v>
      </c>
      <c r="H35" s="39">
        <f t="shared" ca="1" si="5"/>
        <v>48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88</v>
      </c>
    </row>
    <row r="36" spans="1:13" x14ac:dyDescent="0.3">
      <c r="A36" s="16"/>
      <c r="B36" s="4" t="s">
        <v>229</v>
      </c>
      <c r="C36" s="3"/>
      <c r="D36" s="4"/>
      <c r="E36" s="42">
        <f t="shared" ca="1" si="4"/>
        <v>0</v>
      </c>
      <c r="F36" s="39">
        <f t="shared" ca="1" si="3"/>
        <v>80</v>
      </c>
      <c r="G36" s="39">
        <v>0</v>
      </c>
      <c r="H36" s="39">
        <f t="shared" ca="1" si="5"/>
        <v>25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55</v>
      </c>
    </row>
    <row r="37" spans="1:13" x14ac:dyDescent="0.3">
      <c r="A37" s="16"/>
      <c r="B37" s="4" t="s">
        <v>231</v>
      </c>
      <c r="C37" s="3"/>
      <c r="D37" s="4"/>
      <c r="E37" s="42">
        <f t="shared" ca="1" si="4"/>
        <v>56</v>
      </c>
      <c r="F37" s="39">
        <f t="shared" ca="1" si="3"/>
        <v>120</v>
      </c>
      <c r="G37" s="39">
        <v>0</v>
      </c>
      <c r="H37" s="39">
        <f t="shared" ca="1" si="5"/>
        <v>57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119</v>
      </c>
    </row>
    <row r="38" spans="1:13" x14ac:dyDescent="0.3">
      <c r="A38" s="16"/>
      <c r="B38" s="4" t="s">
        <v>233</v>
      </c>
      <c r="C38" s="3"/>
      <c r="D38" s="4"/>
      <c r="E38" s="42">
        <f t="shared" ca="1" si="4"/>
        <v>0</v>
      </c>
      <c r="F38" s="39">
        <f t="shared" ca="1" si="3"/>
        <v>20</v>
      </c>
      <c r="G38" s="39">
        <v>0</v>
      </c>
      <c r="H38" s="39">
        <f t="shared" ca="1" si="5"/>
        <v>4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16</v>
      </c>
    </row>
    <row r="39" spans="1:13" x14ac:dyDescent="0.3">
      <c r="A39" s="16"/>
      <c r="B39" s="4" t="s">
        <v>235</v>
      </c>
      <c r="C39" s="3"/>
      <c r="D39" s="4"/>
      <c r="E39" s="42">
        <f t="shared" ca="1" si="4"/>
        <v>0</v>
      </c>
      <c r="F39" s="39">
        <f t="shared" ca="1" si="3"/>
        <v>150</v>
      </c>
      <c r="G39" s="39">
        <v>0</v>
      </c>
      <c r="H39" s="39">
        <f t="shared" ca="1" si="5"/>
        <v>109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41</v>
      </c>
    </row>
    <row r="40" spans="1:13" x14ac:dyDescent="0.3">
      <c r="A40" s="16"/>
      <c r="B40" s="4" t="s">
        <v>237</v>
      </c>
      <c r="C40" s="3"/>
      <c r="D40" s="4"/>
      <c r="E40" s="42">
        <f t="shared" ca="1" si="4"/>
        <v>54</v>
      </c>
      <c r="F40" s="39">
        <f t="shared" ca="1" si="3"/>
        <v>240</v>
      </c>
      <c r="G40" s="39">
        <v>0</v>
      </c>
      <c r="H40" s="39">
        <f t="shared" ca="1" si="5"/>
        <v>201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93</v>
      </c>
    </row>
    <row r="41" spans="1:13" x14ac:dyDescent="0.3">
      <c r="A41" s="16"/>
      <c r="B41" s="4" t="s">
        <v>239</v>
      </c>
      <c r="C41" s="3"/>
      <c r="D41" s="4"/>
      <c r="E41" s="42">
        <f t="shared" ca="1" si="4"/>
        <v>0</v>
      </c>
      <c r="F41" s="39">
        <f t="shared" ca="1" si="3"/>
        <v>120</v>
      </c>
      <c r="G41" s="39">
        <v>0</v>
      </c>
      <c r="H41" s="39">
        <f t="shared" ca="1" si="5"/>
        <v>52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68</v>
      </c>
    </row>
    <row r="42" spans="1:13" x14ac:dyDescent="0.3">
      <c r="A42" s="16"/>
      <c r="B42" s="4" t="s">
        <v>255</v>
      </c>
      <c r="C42" s="3"/>
      <c r="D42" s="4"/>
      <c r="E42" s="42">
        <f t="shared" ca="1" si="4"/>
        <v>0</v>
      </c>
      <c r="F42" s="39">
        <f t="shared" ca="1" si="3"/>
        <v>0</v>
      </c>
      <c r="G42" s="39">
        <v>0</v>
      </c>
      <c r="H42" s="39">
        <f t="shared" ca="1" si="5"/>
        <v>11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-11</v>
      </c>
    </row>
    <row r="43" spans="1:13" x14ac:dyDescent="0.3">
      <c r="A43" s="16"/>
      <c r="B43" s="4" t="s">
        <v>257</v>
      </c>
      <c r="C43" s="3"/>
      <c r="D43" s="4"/>
      <c r="E43" s="42">
        <f t="shared" ca="1" si="4"/>
        <v>0</v>
      </c>
      <c r="F43" s="39">
        <f t="shared" ca="1" si="3"/>
        <v>53</v>
      </c>
      <c r="G43" s="39">
        <v>0</v>
      </c>
      <c r="H43" s="39">
        <f t="shared" ca="1" si="5"/>
        <v>14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39</v>
      </c>
    </row>
    <row r="44" spans="1:13" x14ac:dyDescent="0.3">
      <c r="A44" s="16"/>
      <c r="B44" s="4" t="s">
        <v>249</v>
      </c>
      <c r="C44" s="3"/>
      <c r="D44" s="4"/>
      <c r="E44" s="42">
        <f t="shared" ca="1" si="4"/>
        <v>0</v>
      </c>
      <c r="F44" s="39">
        <f t="shared" ca="1" si="3"/>
        <v>0</v>
      </c>
      <c r="G44" s="39">
        <v>0</v>
      </c>
      <c r="H44" s="39">
        <f t="shared" ca="1" si="5"/>
        <v>12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-12</v>
      </c>
    </row>
    <row r="45" spans="1:13" x14ac:dyDescent="0.3">
      <c r="A45" s="16"/>
      <c r="B45" s="4" t="s">
        <v>251</v>
      </c>
      <c r="C45" s="3"/>
      <c r="D45" s="4"/>
      <c r="E45" s="42">
        <f t="shared" ca="1" si="4"/>
        <v>0</v>
      </c>
      <c r="F45" s="39">
        <f t="shared" ca="1" si="3"/>
        <v>0</v>
      </c>
      <c r="G45" s="39">
        <v>0</v>
      </c>
      <c r="H45" s="39">
        <f t="shared" ca="1" si="5"/>
        <v>22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-22</v>
      </c>
    </row>
    <row r="46" spans="1:13" x14ac:dyDescent="0.3">
      <c r="A46" s="16"/>
      <c r="B46" s="4" t="s">
        <v>253</v>
      </c>
      <c r="C46" s="3"/>
      <c r="D46" s="4"/>
      <c r="E46" s="42">
        <f t="shared" ca="1" si="4"/>
        <v>0</v>
      </c>
      <c r="F46" s="39">
        <f t="shared" ca="1" si="3"/>
        <v>0</v>
      </c>
      <c r="G46" s="39">
        <v>0</v>
      </c>
      <c r="H46" s="39">
        <f t="shared" ca="1" si="5"/>
        <v>11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-11</v>
      </c>
    </row>
    <row r="47" spans="1:13" x14ac:dyDescent="0.3">
      <c r="A47" s="16"/>
      <c r="B47" s="4" t="s">
        <v>259</v>
      </c>
      <c r="C47" s="3"/>
      <c r="D47" s="4"/>
      <c r="E47" s="42">
        <f t="shared" ca="1" si="4"/>
        <v>0</v>
      </c>
      <c r="F47" s="39">
        <f t="shared" ca="1" si="3"/>
        <v>0</v>
      </c>
      <c r="G47" s="39">
        <v>0</v>
      </c>
      <c r="H47" s="39">
        <f t="shared" ca="1" si="5"/>
        <v>11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-11</v>
      </c>
    </row>
    <row r="48" spans="1:13" x14ac:dyDescent="0.3">
      <c r="A48" s="16"/>
      <c r="B48" s="4" t="s">
        <v>263</v>
      </c>
      <c r="C48" s="3"/>
      <c r="D48" s="4"/>
      <c r="E48" s="42">
        <f t="shared" ca="1" si="4"/>
        <v>0</v>
      </c>
      <c r="F48" s="39">
        <f t="shared" ca="1" si="3"/>
        <v>540</v>
      </c>
      <c r="G48" s="39">
        <v>0</v>
      </c>
      <c r="H48" s="39">
        <f t="shared" ca="1" si="5"/>
        <v>520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20</v>
      </c>
    </row>
    <row r="49" spans="1:13" x14ac:dyDescent="0.3">
      <c r="A49" s="16"/>
      <c r="B49" s="4" t="s">
        <v>265</v>
      </c>
      <c r="C49" s="3"/>
      <c r="D49" s="4"/>
      <c r="E49" s="42">
        <f t="shared" ca="1" si="4"/>
        <v>0</v>
      </c>
      <c r="F49" s="39">
        <f t="shared" ca="1" si="3"/>
        <v>40</v>
      </c>
      <c r="G49" s="39">
        <v>0</v>
      </c>
      <c r="H49" s="39">
        <f t="shared" ca="1" si="5"/>
        <v>90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-50</v>
      </c>
    </row>
    <row r="50" spans="1:13" x14ac:dyDescent="0.3">
      <c r="A50" s="16"/>
      <c r="B50" s="4" t="s">
        <v>267</v>
      </c>
      <c r="C50" s="3"/>
      <c r="D50" s="4"/>
      <c r="E50" s="42">
        <f t="shared" ca="1" si="4"/>
        <v>0</v>
      </c>
      <c r="F50" s="39">
        <f t="shared" ca="1" si="3"/>
        <v>160</v>
      </c>
      <c r="G50" s="39">
        <v>0</v>
      </c>
      <c r="H50" s="39">
        <f t="shared" ca="1" si="5"/>
        <v>105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55</v>
      </c>
    </row>
    <row r="51" spans="1:13" x14ac:dyDescent="0.3">
      <c r="A51" s="16"/>
      <c r="B51" s="4" t="s">
        <v>273</v>
      </c>
      <c r="C51" s="3"/>
      <c r="D51" s="4"/>
      <c r="E51" s="42">
        <f t="shared" ca="1" si="4"/>
        <v>0</v>
      </c>
      <c r="F51" s="39">
        <f t="shared" ca="1" si="3"/>
        <v>40</v>
      </c>
      <c r="G51" s="39">
        <v>0</v>
      </c>
      <c r="H51" s="39">
        <f t="shared" ca="1" si="5"/>
        <v>4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36</v>
      </c>
    </row>
    <row r="52" spans="1:13" x14ac:dyDescent="0.3">
      <c r="A52" s="16"/>
      <c r="B52" s="4" t="s">
        <v>278</v>
      </c>
      <c r="C52" s="3"/>
      <c r="D52" s="4"/>
      <c r="E52" s="42">
        <f t="shared" ca="1" si="4"/>
        <v>0</v>
      </c>
      <c r="F52" s="39">
        <f t="shared" ca="1" si="3"/>
        <v>60</v>
      </c>
      <c r="G52" s="39">
        <v>0</v>
      </c>
      <c r="H52" s="39">
        <f t="shared" ca="1" si="5"/>
        <v>33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27</v>
      </c>
    </row>
    <row r="53" spans="1:13" x14ac:dyDescent="0.3">
      <c r="A53" s="16"/>
      <c r="B53" s="4" t="s">
        <v>137</v>
      </c>
      <c r="C53" s="3"/>
      <c r="D53" s="4"/>
      <c r="E53" s="42">
        <f t="shared" ca="1" si="4"/>
        <v>0</v>
      </c>
      <c r="F53" s="39">
        <f t="shared" ca="1" si="3"/>
        <v>60</v>
      </c>
      <c r="G53" s="39">
        <v>0</v>
      </c>
      <c r="H53" s="39">
        <f t="shared" ca="1" si="5"/>
        <v>10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50</v>
      </c>
    </row>
    <row r="54" spans="1:13" x14ac:dyDescent="0.3">
      <c r="A54" s="16"/>
      <c r="B54" s="4" t="s">
        <v>139</v>
      </c>
      <c r="C54" s="3"/>
      <c r="D54" s="4"/>
      <c r="E54" s="42">
        <f t="shared" ca="1" si="4"/>
        <v>0</v>
      </c>
      <c r="F54" s="39">
        <f t="shared" ca="1" si="3"/>
        <v>60</v>
      </c>
      <c r="G54" s="39">
        <v>0</v>
      </c>
      <c r="H54" s="39">
        <f t="shared" ca="1" si="5"/>
        <v>59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</v>
      </c>
    </row>
    <row r="55" spans="1:13" x14ac:dyDescent="0.3">
      <c r="A55" s="16"/>
      <c r="B55" s="4" t="s">
        <v>141</v>
      </c>
      <c r="C55" s="3"/>
      <c r="D55" s="4"/>
      <c r="E55" s="42">
        <f t="shared" ca="1" si="4"/>
        <v>5</v>
      </c>
      <c r="F55" s="39">
        <f t="shared" ca="1" si="3"/>
        <v>30</v>
      </c>
      <c r="G55" s="39">
        <v>0</v>
      </c>
      <c r="H55" s="39">
        <f t="shared" ca="1" si="5"/>
        <v>33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2</v>
      </c>
    </row>
    <row r="56" spans="1:13" x14ac:dyDescent="0.3">
      <c r="A56" s="16"/>
      <c r="B56" s="4" t="s">
        <v>143</v>
      </c>
      <c r="C56" s="3"/>
      <c r="D56" s="4"/>
      <c r="E56" s="42">
        <f t="shared" ca="1" si="4"/>
        <v>0</v>
      </c>
      <c r="F56" s="39">
        <f t="shared" ca="1" si="3"/>
        <v>200</v>
      </c>
      <c r="G56" s="39">
        <v>0</v>
      </c>
      <c r="H56" s="39">
        <f t="shared" ca="1" si="5"/>
        <v>117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83</v>
      </c>
    </row>
    <row r="57" spans="1:13" x14ac:dyDescent="0.3">
      <c r="A57" s="16"/>
      <c r="B57" s="4" t="s">
        <v>145</v>
      </c>
      <c r="C57" s="3"/>
      <c r="D57" s="4"/>
      <c r="E57" s="42">
        <f t="shared" ca="1" si="4"/>
        <v>18</v>
      </c>
      <c r="F57" s="39">
        <f t="shared" ca="1" si="3"/>
        <v>100</v>
      </c>
      <c r="G57" s="39">
        <v>0</v>
      </c>
      <c r="H57" s="39">
        <f t="shared" ca="1" si="5"/>
        <v>40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78</v>
      </c>
    </row>
    <row r="58" spans="1:13" x14ac:dyDescent="0.3">
      <c r="A58" s="16"/>
      <c r="B58" s="4" t="s">
        <v>283</v>
      </c>
      <c r="C58" s="3"/>
      <c r="D58" s="4"/>
      <c r="E58" s="42">
        <f t="shared" ca="1" si="4"/>
        <v>0</v>
      </c>
      <c r="F58" s="39">
        <f t="shared" ca="1" si="3"/>
        <v>50</v>
      </c>
      <c r="G58" s="39">
        <v>0</v>
      </c>
      <c r="H58" s="39">
        <f t="shared" ca="1" si="5"/>
        <v>2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48</v>
      </c>
    </row>
    <row r="59" spans="1:13" x14ac:dyDescent="0.3">
      <c r="A59" s="16"/>
      <c r="B59" s="4" t="s">
        <v>166</v>
      </c>
      <c r="C59" s="3"/>
      <c r="D59" s="4"/>
      <c r="E59" s="42">
        <f t="shared" ca="1" si="4"/>
        <v>0</v>
      </c>
      <c r="F59" s="39">
        <f t="shared" ca="1" si="3"/>
        <v>40</v>
      </c>
      <c r="G59" s="39">
        <v>0</v>
      </c>
      <c r="H59" s="39">
        <f t="shared" ca="1" si="5"/>
        <v>6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34</v>
      </c>
    </row>
    <row r="60" spans="1:13" x14ac:dyDescent="0.3">
      <c r="A60" s="16"/>
      <c r="B60" s="4" t="s">
        <v>175</v>
      </c>
      <c r="C60" s="3"/>
      <c r="D60" s="4"/>
      <c r="E60" s="42">
        <f t="shared" ca="1" si="4"/>
        <v>68</v>
      </c>
      <c r="F60" s="39">
        <f t="shared" ca="1" si="3"/>
        <v>400</v>
      </c>
      <c r="G60" s="39">
        <v>0</v>
      </c>
      <c r="H60" s="39">
        <f t="shared" ca="1" si="5"/>
        <v>467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1</v>
      </c>
    </row>
    <row r="61" spans="1:13" x14ac:dyDescent="0.3">
      <c r="A61" s="16"/>
      <c r="B61" s="4" t="s">
        <v>177</v>
      </c>
      <c r="C61" s="3"/>
      <c r="D61" s="4"/>
      <c r="E61" s="42">
        <f t="shared" ca="1" si="4"/>
        <v>4</v>
      </c>
      <c r="F61" s="39">
        <f t="shared" ca="1" si="3"/>
        <v>60</v>
      </c>
      <c r="G61" s="39">
        <v>0</v>
      </c>
      <c r="H61" s="39">
        <f t="shared" ca="1" si="5"/>
        <v>65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-1</v>
      </c>
    </row>
    <row r="62" spans="1:13" x14ac:dyDescent="0.3">
      <c r="A62" s="16"/>
      <c r="B62" s="4" t="s">
        <v>179</v>
      </c>
      <c r="C62" s="3"/>
      <c r="D62" s="4"/>
      <c r="E62" s="42">
        <f t="shared" ca="1" si="4"/>
        <v>5</v>
      </c>
      <c r="F62" s="39">
        <f t="shared" ca="1" si="3"/>
        <v>168</v>
      </c>
      <c r="G62" s="39">
        <v>0</v>
      </c>
      <c r="H62" s="39">
        <f t="shared" ca="1" si="5"/>
        <v>46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127</v>
      </c>
    </row>
    <row r="63" spans="1:13" x14ac:dyDescent="0.3">
      <c r="A63" s="16"/>
      <c r="B63" s="4" t="s">
        <v>181</v>
      </c>
      <c r="C63" s="3"/>
      <c r="D63" s="4"/>
      <c r="E63" s="42">
        <f t="shared" ca="1" si="4"/>
        <v>0</v>
      </c>
      <c r="F63" s="39">
        <f t="shared" ca="1" si="3"/>
        <v>24</v>
      </c>
      <c r="G63" s="39">
        <v>0</v>
      </c>
      <c r="H63" s="39">
        <f t="shared" ca="1" si="5"/>
        <v>11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13</v>
      </c>
    </row>
    <row r="64" spans="1:13" x14ac:dyDescent="0.3">
      <c r="A64" s="16"/>
      <c r="B64" s="4" t="s">
        <v>183</v>
      </c>
      <c r="C64" s="3"/>
      <c r="D64" s="4"/>
      <c r="E64" s="42">
        <f t="shared" ca="1" si="4"/>
        <v>0</v>
      </c>
      <c r="F64" s="39">
        <f t="shared" ca="1" si="3"/>
        <v>120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120</v>
      </c>
    </row>
    <row r="65" spans="1:13" x14ac:dyDescent="0.3">
      <c r="A65" s="16"/>
      <c r="B65" s="4" t="s">
        <v>195</v>
      </c>
      <c r="C65" s="3"/>
      <c r="D65" s="4"/>
      <c r="E65" s="42">
        <f t="shared" ca="1" si="4"/>
        <v>16</v>
      </c>
      <c r="F65" s="39">
        <f t="shared" ca="1" si="3"/>
        <v>40</v>
      </c>
      <c r="G65" s="39">
        <v>0</v>
      </c>
      <c r="H65" s="39">
        <f t="shared" ca="1" si="5"/>
        <v>31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25</v>
      </c>
    </row>
    <row r="66" spans="1:13" x14ac:dyDescent="0.3">
      <c r="A66" s="16"/>
      <c r="B66" s="4" t="s">
        <v>199</v>
      </c>
      <c r="C66" s="3"/>
      <c r="D66" s="4"/>
      <c r="E66" s="42">
        <f t="shared" ca="1" si="4"/>
        <v>0</v>
      </c>
      <c r="F66" s="39">
        <f t="shared" ca="1" si="3"/>
        <v>0</v>
      </c>
      <c r="G66" s="39">
        <v>0</v>
      </c>
      <c r="H66" s="39">
        <f t="shared" ca="1" si="5"/>
        <v>10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-10</v>
      </c>
    </row>
    <row r="67" spans="1:13" x14ac:dyDescent="0.3">
      <c r="A67" s="16"/>
      <c r="B67" s="4" t="s">
        <v>219</v>
      </c>
      <c r="C67" s="3"/>
      <c r="D67" s="4"/>
      <c r="E67" s="42">
        <f t="shared" ca="1" si="4"/>
        <v>10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10</v>
      </c>
    </row>
    <row r="68" spans="1:13" x14ac:dyDescent="0.3">
      <c r="A68" s="16"/>
      <c r="B68" s="4" t="s">
        <v>223</v>
      </c>
      <c r="C68" s="3"/>
      <c r="D68" s="4"/>
      <c r="E68" s="42">
        <f t="shared" ca="1" si="4"/>
        <v>50</v>
      </c>
      <c r="F68" s="39">
        <f t="shared" ca="1" si="3"/>
        <v>80</v>
      </c>
      <c r="G68" s="39">
        <v>0</v>
      </c>
      <c r="H68" s="39">
        <f t="shared" ca="1" si="5"/>
        <v>42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88</v>
      </c>
    </row>
    <row r="69" spans="1:13" x14ac:dyDescent="0.3">
      <c r="A69" s="16"/>
      <c r="B69" s="4" t="s">
        <v>241</v>
      </c>
      <c r="C69" s="3"/>
      <c r="D69" s="4"/>
      <c r="E69" s="42">
        <f t="shared" ca="1" si="4"/>
        <v>121</v>
      </c>
      <c r="F69" s="39">
        <f t="shared" ca="1" si="3"/>
        <v>0</v>
      </c>
      <c r="G69" s="39">
        <v>0</v>
      </c>
      <c r="H69" s="39">
        <f t="shared" ca="1" si="5"/>
        <v>153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-32</v>
      </c>
    </row>
    <row r="70" spans="1:13" x14ac:dyDescent="0.3">
      <c r="A70" s="16"/>
      <c r="B70" s="4" t="s">
        <v>243</v>
      </c>
      <c r="C70" s="3"/>
      <c r="D70" s="4"/>
      <c r="E70" s="42">
        <f t="shared" ca="1" si="4"/>
        <v>0</v>
      </c>
      <c r="F70" s="39">
        <f t="shared" ca="1" si="3"/>
        <v>150</v>
      </c>
      <c r="G70" s="39">
        <v>0</v>
      </c>
      <c r="H70" s="39">
        <f t="shared" ca="1" si="5"/>
        <v>110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40</v>
      </c>
    </row>
    <row r="71" spans="1:13" x14ac:dyDescent="0.3">
      <c r="A71" s="16"/>
      <c r="B71" s="4" t="s">
        <v>245</v>
      </c>
      <c r="C71" s="3"/>
      <c r="D71" s="4"/>
      <c r="E71" s="42">
        <f t="shared" ca="1" si="4"/>
        <v>0</v>
      </c>
      <c r="F71" s="39">
        <f t="shared" ca="1" si="3"/>
        <v>40</v>
      </c>
      <c r="G71" s="39">
        <v>0</v>
      </c>
      <c r="H71" s="39">
        <f t="shared" ca="1" si="5"/>
        <v>30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10</v>
      </c>
    </row>
    <row r="72" spans="1:13" x14ac:dyDescent="0.3">
      <c r="A72" s="16"/>
      <c r="B72" s="4" t="s">
        <v>247</v>
      </c>
      <c r="C72" s="3"/>
      <c r="D72" s="4"/>
      <c r="E72" s="42">
        <f t="shared" ca="1" si="4"/>
        <v>0</v>
      </c>
      <c r="F72" s="39">
        <f t="shared" ca="1" si="3"/>
        <v>120</v>
      </c>
      <c r="G72" s="39">
        <v>0</v>
      </c>
      <c r="H72" s="39">
        <f t="shared" ca="1" si="5"/>
        <v>75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45</v>
      </c>
    </row>
    <row r="73" spans="1:13" x14ac:dyDescent="0.3">
      <c r="A73" s="16"/>
      <c r="B73" s="4" t="s">
        <v>261</v>
      </c>
      <c r="C73" s="3"/>
      <c r="D73" s="4"/>
      <c r="E73" s="42">
        <f t="shared" ca="1" si="4"/>
        <v>0</v>
      </c>
      <c r="F73" s="39">
        <f t="shared" ca="1" si="3"/>
        <v>0</v>
      </c>
      <c r="G73" s="39">
        <v>0</v>
      </c>
      <c r="H73" s="39">
        <f t="shared" ca="1" si="5"/>
        <v>6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-6</v>
      </c>
    </row>
    <row r="74" spans="1:13" ht="15" thickBot="1" x14ac:dyDescent="0.35">
      <c r="A74" s="16"/>
      <c r="B74" s="4" t="s">
        <v>276</v>
      </c>
      <c r="C74" s="3"/>
      <c r="D74" s="4"/>
      <c r="E74" s="42">
        <f t="shared" ca="1" si="4"/>
        <v>90</v>
      </c>
      <c r="F74" s="39">
        <f t="shared" ca="1" si="3"/>
        <v>150</v>
      </c>
      <c r="G74" s="39">
        <v>0</v>
      </c>
      <c r="H74" s="39">
        <f t="shared" ca="1" si="5"/>
        <v>135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105</v>
      </c>
    </row>
    <row r="75" spans="1:13" ht="15" thickBot="1" x14ac:dyDescent="0.35">
      <c r="A75" s="16"/>
      <c r="B75" s="19"/>
      <c r="C75" s="18"/>
      <c r="D75" s="19" t="s">
        <v>18</v>
      </c>
      <c r="E75" s="24">
        <f ca="1">SUM(E3:E74)</f>
        <v>2070</v>
      </c>
      <c r="F75" s="24">
        <f ca="1">SUM(F3:F74)</f>
        <v>9042</v>
      </c>
      <c r="G75" s="24">
        <f>SUM(G3:G74)</f>
        <v>0</v>
      </c>
      <c r="H75" s="24">
        <f ca="1">SUM(H3:H74)</f>
        <v>8946</v>
      </c>
      <c r="I75" s="24">
        <f>SUM(I3:I74)</f>
        <v>0</v>
      </c>
      <c r="J75" s="24">
        <f>SUM(J3:J74)</f>
        <v>0</v>
      </c>
      <c r="K75" s="24">
        <f>SUM(K3:K74)</f>
        <v>0</v>
      </c>
      <c r="L75" s="24">
        <f>SUM(L3:L74)</f>
        <v>0</v>
      </c>
      <c r="M75" s="25">
        <f ca="1">SUM(M3:M74)</f>
        <v>2166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8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4.4" customHeight="1" x14ac:dyDescent="0.3">
      <c r="A3" s="61" t="s">
        <v>279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4.4" customHeight="1" x14ac:dyDescent="0.3">
      <c r="A4" s="61" t="s">
        <v>286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ht="14.4" customHeight="1" x14ac:dyDescent="0.3">
      <c r="A5" s="61" t="s">
        <v>41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ht="14.4" customHeight="1" x14ac:dyDescent="0.3">
      <c r="A6" s="60" t="s">
        <v>43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14.4" customHeight="1" x14ac:dyDescent="0.3">
      <c r="A7" s="60" t="s">
        <v>280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 x14ac:dyDescent="0.3">
      <c r="A8" s="55" t="s">
        <v>12</v>
      </c>
      <c r="B8" s="55" t="s">
        <v>281</v>
      </c>
      <c r="C8" s="55" t="s">
        <v>42</v>
      </c>
      <c r="D8" s="55" t="s">
        <v>3</v>
      </c>
      <c r="E8" s="55" t="s">
        <v>4</v>
      </c>
      <c r="F8" s="55" t="s">
        <v>5</v>
      </c>
      <c r="G8" s="55" t="s">
        <v>6</v>
      </c>
      <c r="H8" s="55" t="s">
        <v>7</v>
      </c>
      <c r="I8" s="55" t="s">
        <v>8</v>
      </c>
      <c r="J8" s="55" t="s">
        <v>9</v>
      </c>
      <c r="K8" s="55" t="s">
        <v>10</v>
      </c>
      <c r="L8" s="55" t="s">
        <v>11</v>
      </c>
    </row>
    <row r="9" spans="1:12" x14ac:dyDescent="0.3">
      <c r="A9" s="56" t="s">
        <v>282</v>
      </c>
      <c r="B9" s="57">
        <v>9060566</v>
      </c>
      <c r="C9" s="56" t="s">
        <v>137</v>
      </c>
      <c r="D9" s="57">
        <v>0</v>
      </c>
      <c r="E9" s="57">
        <v>60</v>
      </c>
      <c r="F9" s="57">
        <v>0</v>
      </c>
      <c r="G9" s="57">
        <v>10</v>
      </c>
      <c r="H9" s="57">
        <v>0</v>
      </c>
      <c r="I9" s="57">
        <v>0</v>
      </c>
      <c r="J9" s="57">
        <v>0</v>
      </c>
      <c r="K9" s="57">
        <v>0</v>
      </c>
      <c r="L9" s="57">
        <v>50</v>
      </c>
    </row>
    <row r="10" spans="1:12" x14ac:dyDescent="0.3">
      <c r="A10" s="56" t="s">
        <v>282</v>
      </c>
      <c r="B10" s="57">
        <v>9060566</v>
      </c>
      <c r="C10" s="56" t="s">
        <v>139</v>
      </c>
      <c r="D10" s="57">
        <v>0</v>
      </c>
      <c r="E10" s="57">
        <v>60</v>
      </c>
      <c r="F10" s="57">
        <v>0</v>
      </c>
      <c r="G10" s="57">
        <v>59</v>
      </c>
      <c r="H10" s="57">
        <v>0</v>
      </c>
      <c r="I10" s="57">
        <v>0</v>
      </c>
      <c r="J10" s="57">
        <v>0</v>
      </c>
      <c r="K10" s="57">
        <v>0</v>
      </c>
      <c r="L10" s="57">
        <v>1</v>
      </c>
    </row>
    <row r="11" spans="1:12" x14ac:dyDescent="0.3">
      <c r="A11" s="56" t="s">
        <v>282</v>
      </c>
      <c r="B11" s="57">
        <v>9060566</v>
      </c>
      <c r="C11" s="56" t="s">
        <v>33</v>
      </c>
      <c r="D11" s="57">
        <v>0</v>
      </c>
      <c r="E11" s="57">
        <v>0</v>
      </c>
      <c r="F11" s="57">
        <v>0</v>
      </c>
      <c r="G11" s="57">
        <v>4</v>
      </c>
      <c r="H11" s="57">
        <v>0</v>
      </c>
      <c r="I11" s="57">
        <v>0</v>
      </c>
      <c r="J11" s="57">
        <v>0</v>
      </c>
      <c r="K11" s="57">
        <v>0</v>
      </c>
      <c r="L11" s="57">
        <v>-4</v>
      </c>
    </row>
    <row r="12" spans="1:12" x14ac:dyDescent="0.3">
      <c r="A12" s="56" t="s">
        <v>282</v>
      </c>
      <c r="B12" s="57">
        <v>9060566</v>
      </c>
      <c r="C12" s="56" t="s">
        <v>141</v>
      </c>
      <c r="D12" s="57">
        <v>5</v>
      </c>
      <c r="E12" s="57">
        <v>30</v>
      </c>
      <c r="F12" s="57">
        <v>0</v>
      </c>
      <c r="G12" s="57">
        <v>33</v>
      </c>
      <c r="H12" s="57">
        <v>0</v>
      </c>
      <c r="I12" s="57">
        <v>0</v>
      </c>
      <c r="J12" s="57">
        <v>0</v>
      </c>
      <c r="K12" s="57">
        <v>0</v>
      </c>
      <c r="L12" s="57">
        <v>2</v>
      </c>
    </row>
    <row r="13" spans="1:12" x14ac:dyDescent="0.3">
      <c r="A13" s="56" t="s">
        <v>282</v>
      </c>
      <c r="B13" s="57">
        <v>9060566</v>
      </c>
      <c r="C13" s="56" t="s">
        <v>145</v>
      </c>
      <c r="D13" s="57">
        <v>18</v>
      </c>
      <c r="E13" s="57">
        <v>100</v>
      </c>
      <c r="F13" s="57">
        <v>0</v>
      </c>
      <c r="G13" s="57">
        <v>40</v>
      </c>
      <c r="H13" s="57">
        <v>0</v>
      </c>
      <c r="I13" s="57">
        <v>0</v>
      </c>
      <c r="J13" s="57">
        <v>0</v>
      </c>
      <c r="K13" s="57">
        <v>0</v>
      </c>
      <c r="L13" s="57">
        <v>78</v>
      </c>
    </row>
    <row r="14" spans="1:12" x14ac:dyDescent="0.3">
      <c r="A14" s="56" t="s">
        <v>282</v>
      </c>
      <c r="B14" s="57">
        <v>9060566</v>
      </c>
      <c r="C14" s="56" t="s">
        <v>143</v>
      </c>
      <c r="D14" s="57">
        <v>0</v>
      </c>
      <c r="E14" s="57">
        <v>200</v>
      </c>
      <c r="F14" s="57">
        <v>0</v>
      </c>
      <c r="G14" s="57">
        <v>117</v>
      </c>
      <c r="H14" s="57">
        <v>0</v>
      </c>
      <c r="I14" s="57">
        <v>0</v>
      </c>
      <c r="J14" s="57">
        <v>0</v>
      </c>
      <c r="K14" s="57">
        <v>0</v>
      </c>
      <c r="L14" s="57">
        <v>83</v>
      </c>
    </row>
    <row r="15" spans="1:12" x14ac:dyDescent="0.3">
      <c r="A15" s="56" t="s">
        <v>282</v>
      </c>
      <c r="B15" s="57">
        <v>9060566</v>
      </c>
      <c r="C15" s="56" t="s">
        <v>40</v>
      </c>
      <c r="D15" s="57">
        <v>0</v>
      </c>
      <c r="E15" s="57">
        <v>10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10</v>
      </c>
    </row>
    <row r="16" spans="1:12" x14ac:dyDescent="0.3">
      <c r="A16" s="56" t="s">
        <v>282</v>
      </c>
      <c r="B16" s="57">
        <v>9060566</v>
      </c>
      <c r="C16" s="56" t="s">
        <v>31</v>
      </c>
      <c r="D16" s="57">
        <v>46</v>
      </c>
      <c r="E16" s="57">
        <v>200</v>
      </c>
      <c r="F16" s="57">
        <v>0</v>
      </c>
      <c r="G16" s="57">
        <v>104</v>
      </c>
      <c r="H16" s="57">
        <v>0</v>
      </c>
      <c r="I16" s="57">
        <v>0</v>
      </c>
      <c r="J16" s="57">
        <v>0</v>
      </c>
      <c r="K16" s="57">
        <v>0</v>
      </c>
      <c r="L16" s="57">
        <v>142</v>
      </c>
    </row>
    <row r="17" spans="1:12" x14ac:dyDescent="0.3">
      <c r="A17" s="56" t="s">
        <v>282</v>
      </c>
      <c r="B17" s="57">
        <v>9060566</v>
      </c>
      <c r="C17" s="56" t="s">
        <v>34</v>
      </c>
      <c r="D17" s="57">
        <v>76</v>
      </c>
      <c r="E17" s="57">
        <v>80</v>
      </c>
      <c r="F17" s="57">
        <v>0</v>
      </c>
      <c r="G17" s="57">
        <v>69</v>
      </c>
      <c r="H17" s="57">
        <v>0</v>
      </c>
      <c r="I17" s="57">
        <v>0</v>
      </c>
      <c r="J17" s="57">
        <v>0</v>
      </c>
      <c r="K17" s="57">
        <v>0</v>
      </c>
      <c r="L17" s="57">
        <v>87</v>
      </c>
    </row>
    <row r="18" spans="1:12" x14ac:dyDescent="0.3">
      <c r="A18" s="56" t="s">
        <v>282</v>
      </c>
      <c r="B18" s="57">
        <v>9060566</v>
      </c>
      <c r="C18" s="56" t="s">
        <v>44</v>
      </c>
      <c r="D18" s="57">
        <v>52</v>
      </c>
      <c r="E18" s="57">
        <v>0</v>
      </c>
      <c r="F18" s="57">
        <v>0</v>
      </c>
      <c r="G18" s="57">
        <v>34</v>
      </c>
      <c r="H18" s="57">
        <v>0</v>
      </c>
      <c r="I18" s="57">
        <v>0</v>
      </c>
      <c r="J18" s="57">
        <v>0</v>
      </c>
      <c r="K18" s="57">
        <v>0</v>
      </c>
      <c r="L18" s="57">
        <v>18</v>
      </c>
    </row>
    <row r="19" spans="1:12" x14ac:dyDescent="0.3">
      <c r="A19" s="56" t="s">
        <v>282</v>
      </c>
      <c r="B19" s="57">
        <v>9060566</v>
      </c>
      <c r="C19" s="56" t="s">
        <v>153</v>
      </c>
      <c r="D19" s="57">
        <v>82</v>
      </c>
      <c r="E19" s="57">
        <v>0</v>
      </c>
      <c r="F19" s="57">
        <v>0</v>
      </c>
      <c r="G19" s="57">
        <v>23</v>
      </c>
      <c r="H19" s="57">
        <v>0</v>
      </c>
      <c r="I19" s="57">
        <v>0</v>
      </c>
      <c r="J19" s="57">
        <v>0</v>
      </c>
      <c r="K19" s="57">
        <v>0</v>
      </c>
      <c r="L19" s="57">
        <v>59</v>
      </c>
    </row>
    <row r="20" spans="1:12" x14ac:dyDescent="0.3">
      <c r="A20" s="56" t="s">
        <v>282</v>
      </c>
      <c r="B20" s="57">
        <v>9060566</v>
      </c>
      <c r="C20" s="56" t="s">
        <v>135</v>
      </c>
      <c r="D20" s="57">
        <v>61</v>
      </c>
      <c r="E20" s="57">
        <v>80</v>
      </c>
      <c r="F20" s="57">
        <v>0</v>
      </c>
      <c r="G20" s="57">
        <v>92</v>
      </c>
      <c r="H20" s="57">
        <v>0</v>
      </c>
      <c r="I20" s="57">
        <v>0</v>
      </c>
      <c r="J20" s="57">
        <v>0</v>
      </c>
      <c r="K20" s="57">
        <v>0</v>
      </c>
      <c r="L20" s="57">
        <v>49</v>
      </c>
    </row>
    <row r="21" spans="1:12" x14ac:dyDescent="0.3">
      <c r="A21" s="56" t="s">
        <v>282</v>
      </c>
      <c r="B21" s="57">
        <v>9060566</v>
      </c>
      <c r="C21" s="56" t="s">
        <v>156</v>
      </c>
      <c r="D21" s="57">
        <v>98</v>
      </c>
      <c r="E21" s="57">
        <v>0</v>
      </c>
      <c r="F21" s="57">
        <v>0</v>
      </c>
      <c r="G21" s="57">
        <v>14</v>
      </c>
      <c r="H21" s="57">
        <v>0</v>
      </c>
      <c r="I21" s="57">
        <v>0</v>
      </c>
      <c r="J21" s="57">
        <v>0</v>
      </c>
      <c r="K21" s="57">
        <v>0</v>
      </c>
      <c r="L21" s="57">
        <v>84</v>
      </c>
    </row>
    <row r="22" spans="1:12" x14ac:dyDescent="0.3">
      <c r="A22" s="56" t="s">
        <v>282</v>
      </c>
      <c r="B22" s="57">
        <v>9060566</v>
      </c>
      <c r="C22" s="56" t="s">
        <v>162</v>
      </c>
      <c r="D22" s="57">
        <v>0</v>
      </c>
      <c r="E22" s="57">
        <v>60</v>
      </c>
      <c r="F22" s="57">
        <v>0</v>
      </c>
      <c r="G22" s="57">
        <v>31</v>
      </c>
      <c r="H22" s="57">
        <v>0</v>
      </c>
      <c r="I22" s="57">
        <v>0</v>
      </c>
      <c r="J22" s="57">
        <v>0</v>
      </c>
      <c r="K22" s="57">
        <v>0</v>
      </c>
      <c r="L22" s="57">
        <v>29</v>
      </c>
    </row>
    <row r="23" spans="1:12" x14ac:dyDescent="0.3">
      <c r="A23" s="56" t="s">
        <v>282</v>
      </c>
      <c r="B23" s="57">
        <v>9060566</v>
      </c>
      <c r="C23" s="56" t="s">
        <v>164</v>
      </c>
      <c r="D23" s="57">
        <v>0</v>
      </c>
      <c r="E23" s="57">
        <v>40</v>
      </c>
      <c r="F23" s="57">
        <v>0</v>
      </c>
      <c r="G23" s="57">
        <v>9</v>
      </c>
      <c r="H23" s="57">
        <v>0</v>
      </c>
      <c r="I23" s="57">
        <v>0</v>
      </c>
      <c r="J23" s="57">
        <v>0</v>
      </c>
      <c r="K23" s="57">
        <v>0</v>
      </c>
      <c r="L23" s="57">
        <v>31</v>
      </c>
    </row>
    <row r="24" spans="1:12" x14ac:dyDescent="0.3">
      <c r="A24" s="56" t="s">
        <v>282</v>
      </c>
      <c r="B24" s="57">
        <v>9060566</v>
      </c>
      <c r="C24" s="56" t="s">
        <v>160</v>
      </c>
      <c r="D24" s="57">
        <v>10</v>
      </c>
      <c r="E24" s="57">
        <v>0</v>
      </c>
      <c r="F24" s="57">
        <v>0</v>
      </c>
      <c r="G24" s="57">
        <v>15</v>
      </c>
      <c r="H24" s="57">
        <v>0</v>
      </c>
      <c r="I24" s="57">
        <v>0</v>
      </c>
      <c r="J24" s="57">
        <v>0</v>
      </c>
      <c r="K24" s="57">
        <v>0</v>
      </c>
      <c r="L24" s="57">
        <v>-5</v>
      </c>
    </row>
    <row r="25" spans="1:12" x14ac:dyDescent="0.3">
      <c r="A25" s="56" t="s">
        <v>282</v>
      </c>
      <c r="B25" s="57">
        <v>9060566</v>
      </c>
      <c r="C25" s="56" t="s">
        <v>269</v>
      </c>
      <c r="D25" s="57">
        <v>0</v>
      </c>
      <c r="E25" s="57">
        <v>0</v>
      </c>
      <c r="F25" s="57">
        <v>0</v>
      </c>
      <c r="G25" s="57">
        <v>54</v>
      </c>
      <c r="H25" s="57">
        <v>0</v>
      </c>
      <c r="I25" s="57">
        <v>0</v>
      </c>
      <c r="J25" s="57">
        <v>0</v>
      </c>
      <c r="K25" s="57">
        <v>0</v>
      </c>
      <c r="L25" s="57">
        <v>-54</v>
      </c>
    </row>
    <row r="26" spans="1:12" x14ac:dyDescent="0.3">
      <c r="A26" s="56" t="s">
        <v>282</v>
      </c>
      <c r="B26" s="57">
        <v>9060566</v>
      </c>
      <c r="C26" s="56" t="s">
        <v>271</v>
      </c>
      <c r="D26" s="57">
        <v>0</v>
      </c>
      <c r="E26" s="57">
        <v>20</v>
      </c>
      <c r="F26" s="57">
        <v>0</v>
      </c>
      <c r="G26" s="57">
        <v>23</v>
      </c>
      <c r="H26" s="57">
        <v>0</v>
      </c>
      <c r="I26" s="57">
        <v>0</v>
      </c>
      <c r="J26" s="57">
        <v>0</v>
      </c>
      <c r="K26" s="57">
        <v>0</v>
      </c>
      <c r="L26" s="57">
        <v>-3</v>
      </c>
    </row>
    <row r="27" spans="1:12" x14ac:dyDescent="0.3">
      <c r="A27" s="56" t="s">
        <v>282</v>
      </c>
      <c r="B27" s="57">
        <v>9060566</v>
      </c>
      <c r="C27" s="56" t="s">
        <v>168</v>
      </c>
      <c r="D27" s="57">
        <v>27</v>
      </c>
      <c r="E27" s="57">
        <v>50</v>
      </c>
      <c r="F27" s="57">
        <v>0</v>
      </c>
      <c r="G27" s="57">
        <v>33</v>
      </c>
      <c r="H27" s="57">
        <v>0</v>
      </c>
      <c r="I27" s="57">
        <v>0</v>
      </c>
      <c r="J27" s="57">
        <v>0</v>
      </c>
      <c r="K27" s="57">
        <v>0</v>
      </c>
      <c r="L27" s="57">
        <v>44</v>
      </c>
    </row>
    <row r="28" spans="1:12" x14ac:dyDescent="0.3">
      <c r="A28" s="56" t="s">
        <v>282</v>
      </c>
      <c r="B28" s="57">
        <v>9060566</v>
      </c>
      <c r="C28" s="56" t="s">
        <v>170</v>
      </c>
      <c r="D28" s="57">
        <v>0</v>
      </c>
      <c r="E28" s="57">
        <v>200</v>
      </c>
      <c r="F28" s="57">
        <v>0</v>
      </c>
      <c r="G28" s="57">
        <v>130</v>
      </c>
      <c r="H28" s="57">
        <v>0</v>
      </c>
      <c r="I28" s="57">
        <v>0</v>
      </c>
      <c r="J28" s="57">
        <v>0</v>
      </c>
      <c r="K28" s="57">
        <v>0</v>
      </c>
      <c r="L28" s="57">
        <v>70</v>
      </c>
    </row>
    <row r="29" spans="1:12" x14ac:dyDescent="0.3">
      <c r="A29" s="56" t="s">
        <v>282</v>
      </c>
      <c r="B29" s="57">
        <v>9060566</v>
      </c>
      <c r="C29" s="56" t="s">
        <v>175</v>
      </c>
      <c r="D29" s="57">
        <v>68</v>
      </c>
      <c r="E29" s="57">
        <v>400</v>
      </c>
      <c r="F29" s="57">
        <v>0</v>
      </c>
      <c r="G29" s="57">
        <v>475</v>
      </c>
      <c r="H29" s="57">
        <v>8</v>
      </c>
      <c r="I29" s="57">
        <v>0</v>
      </c>
      <c r="J29" s="57">
        <v>0</v>
      </c>
      <c r="K29" s="57">
        <v>0</v>
      </c>
      <c r="L29" s="57">
        <v>1</v>
      </c>
    </row>
    <row r="30" spans="1:12" x14ac:dyDescent="0.3">
      <c r="A30" s="56" t="s">
        <v>282</v>
      </c>
      <c r="B30" s="57">
        <v>9060566</v>
      </c>
      <c r="C30" s="56" t="s">
        <v>173</v>
      </c>
      <c r="D30" s="57">
        <v>0</v>
      </c>
      <c r="E30" s="57">
        <v>100</v>
      </c>
      <c r="F30" s="57">
        <v>0</v>
      </c>
      <c r="G30" s="57">
        <v>100</v>
      </c>
      <c r="H30" s="57">
        <v>19</v>
      </c>
      <c r="I30" s="57">
        <v>0</v>
      </c>
      <c r="J30" s="57">
        <v>0</v>
      </c>
      <c r="K30" s="57">
        <v>0</v>
      </c>
      <c r="L30" s="57">
        <v>19</v>
      </c>
    </row>
    <row r="31" spans="1:12" x14ac:dyDescent="0.3">
      <c r="A31" s="56" t="s">
        <v>282</v>
      </c>
      <c r="B31" s="57">
        <v>9060566</v>
      </c>
      <c r="C31" s="56" t="s">
        <v>177</v>
      </c>
      <c r="D31" s="57">
        <v>4</v>
      </c>
      <c r="E31" s="57">
        <v>60</v>
      </c>
      <c r="F31" s="57">
        <v>0</v>
      </c>
      <c r="G31" s="57">
        <v>65</v>
      </c>
      <c r="H31" s="57">
        <v>0</v>
      </c>
      <c r="I31" s="57">
        <v>0</v>
      </c>
      <c r="J31" s="57">
        <v>0</v>
      </c>
      <c r="K31" s="57">
        <v>0</v>
      </c>
      <c r="L31" s="57">
        <v>-1</v>
      </c>
    </row>
    <row r="32" spans="1:12" x14ac:dyDescent="0.3">
      <c r="A32" s="56" t="s">
        <v>282</v>
      </c>
      <c r="B32" s="57">
        <v>9060566</v>
      </c>
      <c r="C32" s="56" t="s">
        <v>181</v>
      </c>
      <c r="D32" s="57">
        <v>0</v>
      </c>
      <c r="E32" s="57">
        <v>24</v>
      </c>
      <c r="F32" s="57">
        <v>0</v>
      </c>
      <c r="G32" s="57">
        <v>23</v>
      </c>
      <c r="H32" s="57">
        <v>0</v>
      </c>
      <c r="I32" s="57">
        <v>0</v>
      </c>
      <c r="J32" s="57">
        <v>0</v>
      </c>
      <c r="K32" s="57">
        <v>0</v>
      </c>
      <c r="L32" s="57">
        <v>1</v>
      </c>
    </row>
    <row r="33" spans="1:12" x14ac:dyDescent="0.3">
      <c r="A33" s="56" t="s">
        <v>282</v>
      </c>
      <c r="B33" s="57">
        <v>9060566</v>
      </c>
      <c r="C33" s="56" t="s">
        <v>179</v>
      </c>
      <c r="D33" s="57">
        <v>5</v>
      </c>
      <c r="E33" s="57">
        <v>168</v>
      </c>
      <c r="F33" s="57">
        <v>0</v>
      </c>
      <c r="G33" s="57">
        <v>46</v>
      </c>
      <c r="H33" s="57">
        <v>0</v>
      </c>
      <c r="I33" s="57">
        <v>0</v>
      </c>
      <c r="J33" s="57">
        <v>0</v>
      </c>
      <c r="K33" s="57">
        <v>0</v>
      </c>
      <c r="L33" s="57">
        <v>127</v>
      </c>
    </row>
    <row r="34" spans="1:12" x14ac:dyDescent="0.3">
      <c r="A34" s="56" t="s">
        <v>282</v>
      </c>
      <c r="B34" s="57">
        <v>9060566</v>
      </c>
      <c r="C34" s="56" t="s">
        <v>183</v>
      </c>
      <c r="D34" s="57">
        <v>0</v>
      </c>
      <c r="E34" s="57">
        <v>120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120</v>
      </c>
    </row>
    <row r="35" spans="1:12" x14ac:dyDescent="0.3">
      <c r="A35" s="56" t="s">
        <v>282</v>
      </c>
      <c r="B35" s="57">
        <v>9060566</v>
      </c>
      <c r="C35" s="56" t="s">
        <v>185</v>
      </c>
      <c r="D35" s="57">
        <v>20</v>
      </c>
      <c r="E35" s="57">
        <v>10</v>
      </c>
      <c r="F35" s="57">
        <v>0</v>
      </c>
      <c r="G35" s="57">
        <v>30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</row>
    <row r="36" spans="1:12" x14ac:dyDescent="0.3">
      <c r="A36" s="56" t="s">
        <v>282</v>
      </c>
      <c r="B36" s="57">
        <v>9060566</v>
      </c>
      <c r="C36" s="56" t="s">
        <v>189</v>
      </c>
      <c r="D36" s="57">
        <v>0</v>
      </c>
      <c r="E36" s="57">
        <v>24</v>
      </c>
      <c r="F36" s="57">
        <v>0</v>
      </c>
      <c r="G36" s="57">
        <v>14</v>
      </c>
      <c r="H36" s="57">
        <v>0</v>
      </c>
      <c r="I36" s="57">
        <v>0</v>
      </c>
      <c r="J36" s="57">
        <v>0</v>
      </c>
      <c r="K36" s="57">
        <v>0</v>
      </c>
      <c r="L36" s="57">
        <v>10</v>
      </c>
    </row>
    <row r="37" spans="1:12" x14ac:dyDescent="0.3">
      <c r="A37" s="56" t="s">
        <v>282</v>
      </c>
      <c r="B37" s="57">
        <v>9060566</v>
      </c>
      <c r="C37" s="56" t="s">
        <v>187</v>
      </c>
      <c r="D37" s="57">
        <v>0</v>
      </c>
      <c r="E37" s="57">
        <v>0</v>
      </c>
      <c r="F37" s="57">
        <v>0</v>
      </c>
      <c r="G37" s="57">
        <v>17</v>
      </c>
      <c r="H37" s="57">
        <v>0</v>
      </c>
      <c r="I37" s="57">
        <v>0</v>
      </c>
      <c r="J37" s="57">
        <v>0</v>
      </c>
      <c r="K37" s="57">
        <v>0</v>
      </c>
      <c r="L37" s="57">
        <v>-17</v>
      </c>
    </row>
    <row r="38" spans="1:12" x14ac:dyDescent="0.3">
      <c r="A38" s="56" t="s">
        <v>282</v>
      </c>
      <c r="B38" s="57">
        <v>9060566</v>
      </c>
      <c r="C38" s="56" t="s">
        <v>191</v>
      </c>
      <c r="D38" s="57">
        <v>691</v>
      </c>
      <c r="E38" s="57">
        <v>2520</v>
      </c>
      <c r="F38" s="57">
        <v>0</v>
      </c>
      <c r="G38" s="57">
        <v>3013</v>
      </c>
      <c r="H38" s="57">
        <v>0</v>
      </c>
      <c r="I38" s="57">
        <v>0</v>
      </c>
      <c r="J38" s="57">
        <v>0</v>
      </c>
      <c r="K38" s="57">
        <v>0</v>
      </c>
      <c r="L38" s="57">
        <v>198</v>
      </c>
    </row>
    <row r="39" spans="1:12" x14ac:dyDescent="0.3">
      <c r="A39" s="56" t="s">
        <v>282</v>
      </c>
      <c r="B39" s="57">
        <v>9060566</v>
      </c>
      <c r="C39" s="56" t="s">
        <v>195</v>
      </c>
      <c r="D39" s="57">
        <v>16</v>
      </c>
      <c r="E39" s="57">
        <v>60</v>
      </c>
      <c r="F39" s="57">
        <v>20</v>
      </c>
      <c r="G39" s="57">
        <v>31</v>
      </c>
      <c r="H39" s="57">
        <v>0</v>
      </c>
      <c r="I39" s="57">
        <v>0</v>
      </c>
      <c r="J39" s="57">
        <v>0</v>
      </c>
      <c r="K39" s="57">
        <v>0</v>
      </c>
      <c r="L39" s="57">
        <v>25</v>
      </c>
    </row>
    <row r="40" spans="1:12" x14ac:dyDescent="0.3">
      <c r="A40" s="56" t="s">
        <v>282</v>
      </c>
      <c r="B40" s="57">
        <v>9060566</v>
      </c>
      <c r="C40" s="56" t="s">
        <v>197</v>
      </c>
      <c r="D40" s="57">
        <v>132</v>
      </c>
      <c r="E40" s="57">
        <v>200</v>
      </c>
      <c r="F40" s="57">
        <v>240</v>
      </c>
      <c r="G40" s="57">
        <v>227</v>
      </c>
      <c r="H40" s="57">
        <v>0</v>
      </c>
      <c r="I40" s="57">
        <v>0</v>
      </c>
      <c r="J40" s="57">
        <v>0</v>
      </c>
      <c r="K40" s="57">
        <v>0</v>
      </c>
      <c r="L40" s="57">
        <v>-135</v>
      </c>
    </row>
    <row r="41" spans="1:12" x14ac:dyDescent="0.3">
      <c r="A41" s="56" t="s">
        <v>282</v>
      </c>
      <c r="B41" s="57">
        <v>9060566</v>
      </c>
      <c r="C41" s="56" t="s">
        <v>193</v>
      </c>
      <c r="D41" s="57">
        <v>132</v>
      </c>
      <c r="E41" s="57">
        <v>50</v>
      </c>
      <c r="F41" s="57">
        <v>0</v>
      </c>
      <c r="G41" s="57">
        <v>138</v>
      </c>
      <c r="H41" s="57">
        <v>0</v>
      </c>
      <c r="I41" s="57">
        <v>0</v>
      </c>
      <c r="J41" s="57">
        <v>0</v>
      </c>
      <c r="K41" s="57">
        <v>0</v>
      </c>
      <c r="L41" s="57">
        <v>44</v>
      </c>
    </row>
    <row r="42" spans="1:12" x14ac:dyDescent="0.3">
      <c r="A42" s="56" t="s">
        <v>282</v>
      </c>
      <c r="B42" s="57">
        <v>9060566</v>
      </c>
      <c r="C42" s="56" t="s">
        <v>199</v>
      </c>
      <c r="D42" s="57">
        <v>0</v>
      </c>
      <c r="E42" s="57">
        <v>0</v>
      </c>
      <c r="F42" s="57">
        <v>0</v>
      </c>
      <c r="G42" s="57">
        <v>10</v>
      </c>
      <c r="H42" s="57">
        <v>0</v>
      </c>
      <c r="I42" s="57">
        <v>0</v>
      </c>
      <c r="J42" s="57">
        <v>0</v>
      </c>
      <c r="K42" s="57">
        <v>0</v>
      </c>
      <c r="L42" s="57">
        <v>-10</v>
      </c>
    </row>
    <row r="43" spans="1:12" x14ac:dyDescent="0.3">
      <c r="A43" s="56" t="s">
        <v>282</v>
      </c>
      <c r="B43" s="57">
        <v>9060566</v>
      </c>
      <c r="C43" s="56" t="s">
        <v>201</v>
      </c>
      <c r="D43" s="57">
        <v>0</v>
      </c>
      <c r="E43" s="57">
        <v>40</v>
      </c>
      <c r="F43" s="57">
        <v>0</v>
      </c>
      <c r="G43" s="57">
        <v>11</v>
      </c>
      <c r="H43" s="57">
        <v>0</v>
      </c>
      <c r="I43" s="57">
        <v>0</v>
      </c>
      <c r="J43" s="57">
        <v>0</v>
      </c>
      <c r="K43" s="57">
        <v>0</v>
      </c>
      <c r="L43" s="57">
        <v>29</v>
      </c>
    </row>
    <row r="44" spans="1:12" x14ac:dyDescent="0.3">
      <c r="A44" s="56" t="s">
        <v>282</v>
      </c>
      <c r="B44" s="57">
        <v>9060566</v>
      </c>
      <c r="C44" s="56" t="s">
        <v>203</v>
      </c>
      <c r="D44" s="57">
        <v>0</v>
      </c>
      <c r="E44" s="57">
        <v>80</v>
      </c>
      <c r="F44" s="57">
        <v>0</v>
      </c>
      <c r="G44" s="57">
        <v>67</v>
      </c>
      <c r="H44" s="57">
        <v>0</v>
      </c>
      <c r="I44" s="57">
        <v>0</v>
      </c>
      <c r="J44" s="57">
        <v>0</v>
      </c>
      <c r="K44" s="57">
        <v>0</v>
      </c>
      <c r="L44" s="57">
        <v>13</v>
      </c>
    </row>
    <row r="45" spans="1:12" x14ac:dyDescent="0.3">
      <c r="A45" s="56" t="s">
        <v>282</v>
      </c>
      <c r="B45" s="57">
        <v>9060566</v>
      </c>
      <c r="C45" s="56" t="s">
        <v>205</v>
      </c>
      <c r="D45" s="57">
        <v>13</v>
      </c>
      <c r="E45" s="57">
        <v>20</v>
      </c>
      <c r="F45" s="57">
        <v>0</v>
      </c>
      <c r="G45" s="57">
        <v>19</v>
      </c>
      <c r="H45" s="57">
        <v>0</v>
      </c>
      <c r="I45" s="57">
        <v>0</v>
      </c>
      <c r="J45" s="57">
        <v>0</v>
      </c>
      <c r="K45" s="57">
        <v>0</v>
      </c>
      <c r="L45" s="57">
        <v>14</v>
      </c>
    </row>
    <row r="46" spans="1:12" x14ac:dyDescent="0.3">
      <c r="A46" s="56" t="s">
        <v>282</v>
      </c>
      <c r="B46" s="57">
        <v>9060566</v>
      </c>
      <c r="C46" s="56" t="s">
        <v>207</v>
      </c>
      <c r="D46" s="57">
        <v>0</v>
      </c>
      <c r="E46" s="57">
        <v>220</v>
      </c>
      <c r="F46" s="57">
        <v>0</v>
      </c>
      <c r="G46" s="57">
        <v>149</v>
      </c>
      <c r="H46" s="57">
        <v>0</v>
      </c>
      <c r="I46" s="57">
        <v>0</v>
      </c>
      <c r="J46" s="57">
        <v>0</v>
      </c>
      <c r="K46" s="57">
        <v>0</v>
      </c>
      <c r="L46" s="57">
        <v>71</v>
      </c>
    </row>
    <row r="47" spans="1:12" x14ac:dyDescent="0.3">
      <c r="A47" s="56" t="s">
        <v>282</v>
      </c>
      <c r="B47" s="57">
        <v>9060566</v>
      </c>
      <c r="C47" s="56" t="s">
        <v>213</v>
      </c>
      <c r="D47" s="57">
        <v>25</v>
      </c>
      <c r="E47" s="57">
        <v>50</v>
      </c>
      <c r="F47" s="57">
        <v>0</v>
      </c>
      <c r="G47" s="57">
        <v>75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</row>
    <row r="48" spans="1:12" x14ac:dyDescent="0.3">
      <c r="A48" s="56" t="s">
        <v>282</v>
      </c>
      <c r="B48" s="57">
        <v>9060566</v>
      </c>
      <c r="C48" s="56" t="s">
        <v>211</v>
      </c>
      <c r="D48" s="57">
        <v>0</v>
      </c>
      <c r="E48" s="57">
        <v>969</v>
      </c>
      <c r="F48" s="57">
        <v>0</v>
      </c>
      <c r="G48" s="57">
        <v>961</v>
      </c>
      <c r="H48" s="57">
        <v>0</v>
      </c>
      <c r="I48" s="57">
        <v>0</v>
      </c>
      <c r="J48" s="57">
        <v>0</v>
      </c>
      <c r="K48" s="57">
        <v>0</v>
      </c>
      <c r="L48" s="57">
        <v>8</v>
      </c>
    </row>
    <row r="49" spans="1:12" x14ac:dyDescent="0.3">
      <c r="A49" s="56" t="s">
        <v>282</v>
      </c>
      <c r="B49" s="57">
        <v>9060566</v>
      </c>
      <c r="C49" s="56" t="s">
        <v>209</v>
      </c>
      <c r="D49" s="57">
        <v>35</v>
      </c>
      <c r="E49" s="57">
        <v>624</v>
      </c>
      <c r="F49" s="57">
        <v>0</v>
      </c>
      <c r="G49" s="57">
        <v>645</v>
      </c>
      <c r="H49" s="57">
        <v>0</v>
      </c>
      <c r="I49" s="57">
        <v>0</v>
      </c>
      <c r="J49" s="57">
        <v>0</v>
      </c>
      <c r="K49" s="57">
        <v>0</v>
      </c>
      <c r="L49" s="57">
        <v>14</v>
      </c>
    </row>
    <row r="50" spans="1:12" x14ac:dyDescent="0.3">
      <c r="A50" s="56" t="s">
        <v>282</v>
      </c>
      <c r="B50" s="57">
        <v>9060566</v>
      </c>
      <c r="C50" s="56" t="s">
        <v>217</v>
      </c>
      <c r="D50" s="57">
        <v>0</v>
      </c>
      <c r="E50" s="57">
        <v>0</v>
      </c>
      <c r="F50" s="57">
        <v>0</v>
      </c>
      <c r="G50" s="57">
        <v>5</v>
      </c>
      <c r="H50" s="57">
        <v>0</v>
      </c>
      <c r="I50" s="57">
        <v>0</v>
      </c>
      <c r="J50" s="57">
        <v>0</v>
      </c>
      <c r="K50" s="57">
        <v>0</v>
      </c>
      <c r="L50" s="57">
        <v>-5</v>
      </c>
    </row>
    <row r="51" spans="1:12" x14ac:dyDescent="0.3">
      <c r="A51" s="56" t="s">
        <v>282</v>
      </c>
      <c r="B51" s="57">
        <v>9060566</v>
      </c>
      <c r="C51" s="56" t="s">
        <v>215</v>
      </c>
      <c r="D51" s="57">
        <v>13</v>
      </c>
      <c r="E51" s="57">
        <v>0</v>
      </c>
      <c r="F51" s="57">
        <v>0</v>
      </c>
      <c r="G51" s="57">
        <v>40</v>
      </c>
      <c r="H51" s="57">
        <v>0</v>
      </c>
      <c r="I51" s="57">
        <v>0</v>
      </c>
      <c r="J51" s="57">
        <v>0</v>
      </c>
      <c r="K51" s="57">
        <v>0</v>
      </c>
      <c r="L51" s="57">
        <v>-27</v>
      </c>
    </row>
    <row r="52" spans="1:12" x14ac:dyDescent="0.3">
      <c r="A52" s="56" t="s">
        <v>282</v>
      </c>
      <c r="B52" s="57">
        <v>9060566</v>
      </c>
      <c r="C52" s="56" t="s">
        <v>219</v>
      </c>
      <c r="D52" s="57">
        <v>10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10</v>
      </c>
    </row>
    <row r="53" spans="1:12" x14ac:dyDescent="0.3">
      <c r="A53" s="56" t="s">
        <v>282</v>
      </c>
      <c r="B53" s="57">
        <v>9060566</v>
      </c>
      <c r="C53" s="56" t="s">
        <v>221</v>
      </c>
      <c r="D53" s="57">
        <v>10</v>
      </c>
      <c r="E53" s="57">
        <v>0</v>
      </c>
      <c r="F53" s="57">
        <v>0</v>
      </c>
      <c r="G53" s="57">
        <v>30</v>
      </c>
      <c r="H53" s="57">
        <v>0</v>
      </c>
      <c r="I53" s="57">
        <v>0</v>
      </c>
      <c r="J53" s="57">
        <v>0</v>
      </c>
      <c r="K53" s="57">
        <v>0</v>
      </c>
      <c r="L53" s="57">
        <v>-20</v>
      </c>
    </row>
    <row r="54" spans="1:12" x14ac:dyDescent="0.3">
      <c r="A54" s="56" t="s">
        <v>282</v>
      </c>
      <c r="B54" s="57">
        <v>9060566</v>
      </c>
      <c r="C54" s="56" t="s">
        <v>223</v>
      </c>
      <c r="D54" s="57">
        <v>50</v>
      </c>
      <c r="E54" s="57">
        <v>80</v>
      </c>
      <c r="F54" s="57">
        <v>0</v>
      </c>
      <c r="G54" s="57">
        <v>42</v>
      </c>
      <c r="H54" s="57">
        <v>0</v>
      </c>
      <c r="I54" s="57">
        <v>0</v>
      </c>
      <c r="J54" s="57">
        <v>0</v>
      </c>
      <c r="K54" s="57">
        <v>0</v>
      </c>
      <c r="L54" s="57">
        <v>88</v>
      </c>
    </row>
    <row r="55" spans="1:12" x14ac:dyDescent="0.3">
      <c r="A55" s="56" t="s">
        <v>282</v>
      </c>
      <c r="B55" s="57">
        <v>9060566</v>
      </c>
      <c r="C55" s="56" t="s">
        <v>225</v>
      </c>
      <c r="D55" s="57">
        <v>34</v>
      </c>
      <c r="E55" s="57">
        <v>40</v>
      </c>
      <c r="F55" s="57">
        <v>0</v>
      </c>
      <c r="G55" s="57">
        <v>36</v>
      </c>
      <c r="H55" s="57">
        <v>0</v>
      </c>
      <c r="I55" s="57">
        <v>0</v>
      </c>
      <c r="J55" s="57">
        <v>0</v>
      </c>
      <c r="K55" s="57">
        <v>0</v>
      </c>
      <c r="L55" s="57">
        <v>38</v>
      </c>
    </row>
    <row r="56" spans="1:12" x14ac:dyDescent="0.3">
      <c r="A56" s="56" t="s">
        <v>282</v>
      </c>
      <c r="B56" s="57">
        <v>9060566</v>
      </c>
      <c r="C56" s="56" t="s">
        <v>229</v>
      </c>
      <c r="D56" s="57">
        <v>0</v>
      </c>
      <c r="E56" s="57">
        <v>80</v>
      </c>
      <c r="F56" s="57">
        <v>0</v>
      </c>
      <c r="G56" s="57">
        <v>25</v>
      </c>
      <c r="H56" s="57">
        <v>0</v>
      </c>
      <c r="I56" s="57">
        <v>0</v>
      </c>
      <c r="J56" s="57">
        <v>0</v>
      </c>
      <c r="K56" s="57">
        <v>0</v>
      </c>
      <c r="L56" s="57">
        <v>55</v>
      </c>
    </row>
    <row r="57" spans="1:12" x14ac:dyDescent="0.3">
      <c r="A57" s="56" t="s">
        <v>282</v>
      </c>
      <c r="B57" s="57">
        <v>9060566</v>
      </c>
      <c r="C57" s="56" t="s">
        <v>227</v>
      </c>
      <c r="D57" s="57">
        <v>16</v>
      </c>
      <c r="E57" s="57">
        <v>120</v>
      </c>
      <c r="F57" s="57">
        <v>0</v>
      </c>
      <c r="G57" s="57">
        <v>48</v>
      </c>
      <c r="H57" s="57">
        <v>0</v>
      </c>
      <c r="I57" s="57">
        <v>0</v>
      </c>
      <c r="J57" s="57">
        <v>0</v>
      </c>
      <c r="K57" s="57">
        <v>0</v>
      </c>
      <c r="L57" s="57">
        <v>88</v>
      </c>
    </row>
    <row r="58" spans="1:12" x14ac:dyDescent="0.3">
      <c r="A58" s="56" t="s">
        <v>282</v>
      </c>
      <c r="B58" s="57">
        <v>9060566</v>
      </c>
      <c r="C58" s="56" t="s">
        <v>233</v>
      </c>
      <c r="D58" s="57">
        <v>0</v>
      </c>
      <c r="E58" s="57">
        <v>20</v>
      </c>
      <c r="F58" s="57">
        <v>0</v>
      </c>
      <c r="G58" s="57">
        <v>4</v>
      </c>
      <c r="H58" s="57">
        <v>0</v>
      </c>
      <c r="I58" s="57">
        <v>0</v>
      </c>
      <c r="J58" s="57">
        <v>0</v>
      </c>
      <c r="K58" s="57">
        <v>0</v>
      </c>
      <c r="L58" s="57">
        <v>16</v>
      </c>
    </row>
    <row r="59" spans="1:12" x14ac:dyDescent="0.3">
      <c r="A59" s="56" t="s">
        <v>282</v>
      </c>
      <c r="B59" s="57">
        <v>9060566</v>
      </c>
      <c r="C59" s="56" t="s">
        <v>231</v>
      </c>
      <c r="D59" s="57">
        <v>56</v>
      </c>
      <c r="E59" s="57">
        <v>120</v>
      </c>
      <c r="F59" s="57">
        <v>0</v>
      </c>
      <c r="G59" s="57">
        <v>57</v>
      </c>
      <c r="H59" s="57">
        <v>0</v>
      </c>
      <c r="I59" s="57">
        <v>0</v>
      </c>
      <c r="J59" s="57">
        <v>0</v>
      </c>
      <c r="K59" s="57">
        <v>0</v>
      </c>
      <c r="L59" s="57">
        <v>119</v>
      </c>
    </row>
    <row r="60" spans="1:12" x14ac:dyDescent="0.3">
      <c r="A60" s="56" t="s">
        <v>282</v>
      </c>
      <c r="B60" s="57">
        <v>9060566</v>
      </c>
      <c r="C60" s="56" t="s">
        <v>239</v>
      </c>
      <c r="D60" s="57">
        <v>0</v>
      </c>
      <c r="E60" s="57">
        <v>120</v>
      </c>
      <c r="F60" s="57">
        <v>0</v>
      </c>
      <c r="G60" s="57">
        <v>52</v>
      </c>
      <c r="H60" s="57">
        <v>0</v>
      </c>
      <c r="I60" s="57">
        <v>0</v>
      </c>
      <c r="J60" s="57">
        <v>0</v>
      </c>
      <c r="K60" s="57">
        <v>0</v>
      </c>
      <c r="L60" s="57">
        <v>68</v>
      </c>
    </row>
    <row r="61" spans="1:12" x14ac:dyDescent="0.3">
      <c r="A61" s="56" t="s">
        <v>282</v>
      </c>
      <c r="B61" s="57">
        <v>9060566</v>
      </c>
      <c r="C61" s="56" t="s">
        <v>237</v>
      </c>
      <c r="D61" s="57">
        <v>54</v>
      </c>
      <c r="E61" s="57">
        <v>240</v>
      </c>
      <c r="F61" s="57">
        <v>0</v>
      </c>
      <c r="G61" s="57">
        <v>201</v>
      </c>
      <c r="H61" s="57">
        <v>0</v>
      </c>
      <c r="I61" s="57">
        <v>0</v>
      </c>
      <c r="J61" s="57">
        <v>0</v>
      </c>
      <c r="K61" s="57">
        <v>0</v>
      </c>
      <c r="L61" s="57">
        <v>93</v>
      </c>
    </row>
    <row r="62" spans="1:12" x14ac:dyDescent="0.3">
      <c r="A62" s="56" t="s">
        <v>282</v>
      </c>
      <c r="B62" s="57">
        <v>9060566</v>
      </c>
      <c r="C62" s="56" t="s">
        <v>235</v>
      </c>
      <c r="D62" s="57">
        <v>0</v>
      </c>
      <c r="E62" s="57">
        <v>150</v>
      </c>
      <c r="F62" s="57">
        <v>0</v>
      </c>
      <c r="G62" s="57">
        <v>109</v>
      </c>
      <c r="H62" s="57">
        <v>0</v>
      </c>
      <c r="I62" s="57">
        <v>0</v>
      </c>
      <c r="J62" s="57">
        <v>0</v>
      </c>
      <c r="K62" s="57">
        <v>0</v>
      </c>
      <c r="L62" s="57">
        <v>41</v>
      </c>
    </row>
    <row r="63" spans="1:12" x14ac:dyDescent="0.3">
      <c r="A63" s="56" t="s">
        <v>282</v>
      </c>
      <c r="B63" s="57">
        <v>9060566</v>
      </c>
      <c r="C63" s="56" t="s">
        <v>241</v>
      </c>
      <c r="D63" s="57">
        <v>121</v>
      </c>
      <c r="E63" s="57">
        <v>0</v>
      </c>
      <c r="F63" s="57">
        <v>0</v>
      </c>
      <c r="G63" s="57">
        <v>153</v>
      </c>
      <c r="H63" s="57">
        <v>0</v>
      </c>
      <c r="I63" s="57">
        <v>0</v>
      </c>
      <c r="J63" s="57">
        <v>0</v>
      </c>
      <c r="K63" s="57">
        <v>0</v>
      </c>
      <c r="L63" s="57">
        <v>-32</v>
      </c>
    </row>
    <row r="64" spans="1:12" x14ac:dyDescent="0.3">
      <c r="A64" s="56" t="s">
        <v>282</v>
      </c>
      <c r="B64" s="57">
        <v>9060566</v>
      </c>
      <c r="C64" s="56" t="s">
        <v>245</v>
      </c>
      <c r="D64" s="57">
        <v>0</v>
      </c>
      <c r="E64" s="57">
        <v>40</v>
      </c>
      <c r="F64" s="57">
        <v>0</v>
      </c>
      <c r="G64" s="57">
        <v>30</v>
      </c>
      <c r="H64" s="57">
        <v>0</v>
      </c>
      <c r="I64" s="57">
        <v>0</v>
      </c>
      <c r="J64" s="57">
        <v>0</v>
      </c>
      <c r="K64" s="57">
        <v>0</v>
      </c>
      <c r="L64" s="57">
        <v>10</v>
      </c>
    </row>
    <row r="65" spans="1:12" x14ac:dyDescent="0.3">
      <c r="A65" s="56" t="s">
        <v>282</v>
      </c>
      <c r="B65" s="57">
        <v>9060566</v>
      </c>
      <c r="C65" s="56" t="s">
        <v>247</v>
      </c>
      <c r="D65" s="57">
        <v>0</v>
      </c>
      <c r="E65" s="57">
        <v>120</v>
      </c>
      <c r="F65" s="57">
        <v>0</v>
      </c>
      <c r="G65" s="57">
        <v>91</v>
      </c>
      <c r="H65" s="57">
        <v>16</v>
      </c>
      <c r="I65" s="57">
        <v>0</v>
      </c>
      <c r="J65" s="57">
        <v>0</v>
      </c>
      <c r="K65" s="57">
        <v>0</v>
      </c>
      <c r="L65" s="57">
        <v>45</v>
      </c>
    </row>
    <row r="66" spans="1:12" x14ac:dyDescent="0.3">
      <c r="A66" s="56" t="s">
        <v>282</v>
      </c>
      <c r="B66" s="57">
        <v>9060566</v>
      </c>
      <c r="C66" s="56" t="s">
        <v>243</v>
      </c>
      <c r="D66" s="57">
        <v>0</v>
      </c>
      <c r="E66" s="57">
        <v>150</v>
      </c>
      <c r="F66" s="57">
        <v>0</v>
      </c>
      <c r="G66" s="57">
        <v>129</v>
      </c>
      <c r="H66" s="57">
        <v>19</v>
      </c>
      <c r="I66" s="57">
        <v>0</v>
      </c>
      <c r="J66" s="57">
        <v>0</v>
      </c>
      <c r="K66" s="57">
        <v>0</v>
      </c>
      <c r="L66" s="57">
        <v>40</v>
      </c>
    </row>
    <row r="67" spans="1:12" x14ac:dyDescent="0.3">
      <c r="A67" s="56" t="s">
        <v>282</v>
      </c>
      <c r="B67" s="57">
        <v>9060566</v>
      </c>
      <c r="C67" s="56" t="s">
        <v>249</v>
      </c>
      <c r="D67" s="57">
        <v>0</v>
      </c>
      <c r="E67" s="57">
        <v>0</v>
      </c>
      <c r="F67" s="57">
        <v>0</v>
      </c>
      <c r="G67" s="57">
        <v>12</v>
      </c>
      <c r="H67" s="57">
        <v>0</v>
      </c>
      <c r="I67" s="57">
        <v>0</v>
      </c>
      <c r="J67" s="57">
        <v>0</v>
      </c>
      <c r="K67" s="57">
        <v>0</v>
      </c>
      <c r="L67" s="57">
        <v>-12</v>
      </c>
    </row>
    <row r="68" spans="1:12" x14ac:dyDescent="0.3">
      <c r="A68" s="56" t="s">
        <v>282</v>
      </c>
      <c r="B68" s="57">
        <v>9060566</v>
      </c>
      <c r="C68" s="56" t="s">
        <v>251</v>
      </c>
      <c r="D68" s="57">
        <v>0</v>
      </c>
      <c r="E68" s="57">
        <v>0</v>
      </c>
      <c r="F68" s="57">
        <v>0</v>
      </c>
      <c r="G68" s="57">
        <v>22</v>
      </c>
      <c r="H68" s="57">
        <v>0</v>
      </c>
      <c r="I68" s="57">
        <v>0</v>
      </c>
      <c r="J68" s="57">
        <v>0</v>
      </c>
      <c r="K68" s="57">
        <v>0</v>
      </c>
      <c r="L68" s="57">
        <v>-22</v>
      </c>
    </row>
    <row r="69" spans="1:12" x14ac:dyDescent="0.3">
      <c r="A69" s="56" t="s">
        <v>282</v>
      </c>
      <c r="B69" s="57">
        <v>9060566</v>
      </c>
      <c r="C69" s="56" t="s">
        <v>253</v>
      </c>
      <c r="D69" s="57">
        <v>0</v>
      </c>
      <c r="E69" s="57">
        <v>0</v>
      </c>
      <c r="F69" s="57">
        <v>0</v>
      </c>
      <c r="G69" s="57">
        <v>11</v>
      </c>
      <c r="H69" s="57">
        <v>0</v>
      </c>
      <c r="I69" s="57">
        <v>0</v>
      </c>
      <c r="J69" s="57">
        <v>0</v>
      </c>
      <c r="K69" s="57">
        <v>0</v>
      </c>
      <c r="L69" s="57">
        <v>-11</v>
      </c>
    </row>
    <row r="70" spans="1:12" x14ac:dyDescent="0.3">
      <c r="A70" s="56" t="s">
        <v>282</v>
      </c>
      <c r="B70" s="57">
        <v>9060566</v>
      </c>
      <c r="C70" s="56" t="s">
        <v>255</v>
      </c>
      <c r="D70" s="57">
        <v>0</v>
      </c>
      <c r="E70" s="57">
        <v>0</v>
      </c>
      <c r="F70" s="57">
        <v>0</v>
      </c>
      <c r="G70" s="57">
        <v>11</v>
      </c>
      <c r="H70" s="57">
        <v>0</v>
      </c>
      <c r="I70" s="57">
        <v>0</v>
      </c>
      <c r="J70" s="57">
        <v>0</v>
      </c>
      <c r="K70" s="57">
        <v>0</v>
      </c>
      <c r="L70" s="57">
        <v>-11</v>
      </c>
    </row>
    <row r="71" spans="1:12" x14ac:dyDescent="0.3">
      <c r="A71" s="56" t="s">
        <v>282</v>
      </c>
      <c r="B71" s="57">
        <v>9060566</v>
      </c>
      <c r="C71" s="56" t="s">
        <v>257</v>
      </c>
      <c r="D71" s="57">
        <v>0</v>
      </c>
      <c r="E71" s="57">
        <v>53</v>
      </c>
      <c r="F71" s="57">
        <v>0</v>
      </c>
      <c r="G71" s="57">
        <v>14</v>
      </c>
      <c r="H71" s="57">
        <v>0</v>
      </c>
      <c r="I71" s="57">
        <v>0</v>
      </c>
      <c r="J71" s="57">
        <v>0</v>
      </c>
      <c r="K71" s="57">
        <v>0</v>
      </c>
      <c r="L71" s="57">
        <v>39</v>
      </c>
    </row>
    <row r="72" spans="1:12" x14ac:dyDescent="0.3">
      <c r="A72" s="56" t="s">
        <v>282</v>
      </c>
      <c r="B72" s="57">
        <v>9060566</v>
      </c>
      <c r="C72" s="56" t="s">
        <v>261</v>
      </c>
      <c r="D72" s="57">
        <v>0</v>
      </c>
      <c r="E72" s="57">
        <v>0</v>
      </c>
      <c r="F72" s="57">
        <v>0</v>
      </c>
      <c r="G72" s="57">
        <v>6</v>
      </c>
      <c r="H72" s="57">
        <v>0</v>
      </c>
      <c r="I72" s="57">
        <v>0</v>
      </c>
      <c r="J72" s="57">
        <v>0</v>
      </c>
      <c r="K72" s="57">
        <v>0</v>
      </c>
      <c r="L72" s="57">
        <v>-6</v>
      </c>
    </row>
    <row r="73" spans="1:12" x14ac:dyDescent="0.3">
      <c r="A73" s="56" t="s">
        <v>282</v>
      </c>
      <c r="B73" s="57">
        <v>9060566</v>
      </c>
      <c r="C73" s="56" t="s">
        <v>263</v>
      </c>
      <c r="D73" s="57">
        <v>0</v>
      </c>
      <c r="E73" s="57">
        <v>580</v>
      </c>
      <c r="F73" s="57">
        <v>40</v>
      </c>
      <c r="G73" s="57">
        <v>470</v>
      </c>
      <c r="H73" s="57">
        <v>0</v>
      </c>
      <c r="I73" s="57">
        <v>0</v>
      </c>
      <c r="J73" s="57">
        <v>0</v>
      </c>
      <c r="K73" s="57">
        <v>0</v>
      </c>
      <c r="L73" s="57">
        <v>70</v>
      </c>
    </row>
    <row r="74" spans="1:12" x14ac:dyDescent="0.3">
      <c r="A74" s="56" t="s">
        <v>282</v>
      </c>
      <c r="B74" s="57">
        <v>9060566</v>
      </c>
      <c r="C74" s="56" t="s">
        <v>267</v>
      </c>
      <c r="D74" s="57">
        <v>0</v>
      </c>
      <c r="E74" s="57">
        <v>160</v>
      </c>
      <c r="F74" s="57">
        <v>0</v>
      </c>
      <c r="G74" s="57">
        <v>65</v>
      </c>
      <c r="H74" s="57">
        <v>0</v>
      </c>
      <c r="I74" s="57">
        <v>0</v>
      </c>
      <c r="J74" s="57">
        <v>0</v>
      </c>
      <c r="K74" s="57">
        <v>0</v>
      </c>
      <c r="L74" s="57">
        <v>95</v>
      </c>
    </row>
    <row r="75" spans="1:12" x14ac:dyDescent="0.3">
      <c r="A75" s="56" t="s">
        <v>282</v>
      </c>
      <c r="B75" s="57">
        <v>9060566</v>
      </c>
      <c r="C75" s="56" t="s">
        <v>265</v>
      </c>
      <c r="D75" s="57">
        <v>0</v>
      </c>
      <c r="E75" s="57">
        <v>80</v>
      </c>
      <c r="F75" s="57">
        <v>40</v>
      </c>
      <c r="G75" s="57">
        <v>90</v>
      </c>
      <c r="H75" s="57">
        <v>0</v>
      </c>
      <c r="I75" s="57">
        <v>0</v>
      </c>
      <c r="J75" s="57">
        <v>0</v>
      </c>
      <c r="K75" s="57">
        <v>0</v>
      </c>
      <c r="L75" s="57">
        <v>-50</v>
      </c>
    </row>
    <row r="76" spans="1:12" x14ac:dyDescent="0.3">
      <c r="A76" s="56" t="s">
        <v>282</v>
      </c>
      <c r="B76" s="57">
        <v>9060566</v>
      </c>
      <c r="C76" s="56" t="s">
        <v>273</v>
      </c>
      <c r="D76" s="57">
        <v>0</v>
      </c>
      <c r="E76" s="57">
        <v>40</v>
      </c>
      <c r="F76" s="57">
        <v>0</v>
      </c>
      <c r="G76" s="57">
        <v>4</v>
      </c>
      <c r="H76" s="57">
        <v>0</v>
      </c>
      <c r="I76" s="57">
        <v>0</v>
      </c>
      <c r="J76" s="57">
        <v>0</v>
      </c>
      <c r="K76" s="57">
        <v>0</v>
      </c>
      <c r="L76" s="57">
        <v>36</v>
      </c>
    </row>
    <row r="77" spans="1:12" x14ac:dyDescent="0.3">
      <c r="A77" s="56" t="s">
        <v>282</v>
      </c>
      <c r="B77" s="57">
        <v>9060566</v>
      </c>
      <c r="C77" s="56" t="s">
        <v>276</v>
      </c>
      <c r="D77" s="57">
        <v>90</v>
      </c>
      <c r="E77" s="57">
        <v>240</v>
      </c>
      <c r="F77" s="57">
        <v>90</v>
      </c>
      <c r="G77" s="57">
        <v>135</v>
      </c>
      <c r="H77" s="57">
        <v>0</v>
      </c>
      <c r="I77" s="57">
        <v>0</v>
      </c>
      <c r="J77" s="57">
        <v>0</v>
      </c>
      <c r="K77" s="57">
        <v>0</v>
      </c>
      <c r="L77" s="57">
        <v>105</v>
      </c>
    </row>
    <row r="78" spans="1:12" x14ac:dyDescent="0.3">
      <c r="A78" s="56" t="s">
        <v>282</v>
      </c>
      <c r="B78" s="57">
        <v>9060566</v>
      </c>
      <c r="C78" s="56" t="s">
        <v>278</v>
      </c>
      <c r="D78" s="57">
        <v>0</v>
      </c>
      <c r="E78" s="57">
        <v>60</v>
      </c>
      <c r="F78" s="57">
        <v>0</v>
      </c>
      <c r="G78" s="57">
        <v>33</v>
      </c>
      <c r="H78" s="57">
        <v>0</v>
      </c>
      <c r="I78" s="57">
        <v>0</v>
      </c>
      <c r="J78" s="57">
        <v>0</v>
      </c>
      <c r="K78" s="57">
        <v>0</v>
      </c>
      <c r="L78" s="57">
        <v>27</v>
      </c>
    </row>
    <row r="79" spans="1:12" x14ac:dyDescent="0.3">
      <c r="A79" s="56" t="s">
        <v>282</v>
      </c>
      <c r="B79" s="57">
        <v>9060566</v>
      </c>
      <c r="C79" s="56" t="s">
        <v>283</v>
      </c>
      <c r="D79" s="57">
        <v>0</v>
      </c>
      <c r="E79" s="57">
        <v>50</v>
      </c>
      <c r="F79" s="57">
        <v>0</v>
      </c>
      <c r="G79" s="57">
        <v>2</v>
      </c>
      <c r="H79" s="57">
        <v>0</v>
      </c>
      <c r="I79" s="57">
        <v>0</v>
      </c>
      <c r="J79" s="57">
        <v>0</v>
      </c>
      <c r="K79" s="57">
        <v>0</v>
      </c>
      <c r="L79" s="57">
        <v>48</v>
      </c>
    </row>
    <row r="80" spans="1:12" x14ac:dyDescent="0.3">
      <c r="A80" s="56" t="s">
        <v>282</v>
      </c>
      <c r="B80" s="57">
        <v>9060566</v>
      </c>
      <c r="C80" s="56" t="s">
        <v>166</v>
      </c>
      <c r="D80" s="57">
        <v>0</v>
      </c>
      <c r="E80" s="57">
        <v>40</v>
      </c>
      <c r="F80" s="57">
        <v>0</v>
      </c>
      <c r="G80" s="57">
        <v>6</v>
      </c>
      <c r="H80" s="57">
        <v>0</v>
      </c>
      <c r="I80" s="57">
        <v>0</v>
      </c>
      <c r="J80" s="57">
        <v>0</v>
      </c>
      <c r="K80" s="57">
        <v>0</v>
      </c>
      <c r="L80" s="57">
        <v>34</v>
      </c>
    </row>
    <row r="81" spans="1:12" x14ac:dyDescent="0.3">
      <c r="A81" s="56" t="s">
        <v>282</v>
      </c>
      <c r="B81" s="57">
        <v>9060566</v>
      </c>
      <c r="C81" s="56" t="s">
        <v>284</v>
      </c>
      <c r="D81" s="57">
        <v>0</v>
      </c>
      <c r="E81" s="57">
        <v>0</v>
      </c>
      <c r="F81" s="57">
        <v>0</v>
      </c>
      <c r="G81" s="57">
        <v>10</v>
      </c>
      <c r="H81" s="57">
        <v>0</v>
      </c>
      <c r="I81" s="57">
        <v>0</v>
      </c>
      <c r="J81" s="57">
        <v>0</v>
      </c>
      <c r="K81" s="57">
        <v>0</v>
      </c>
      <c r="L81" s="57">
        <v>-10</v>
      </c>
    </row>
    <row r="82" spans="1:12" x14ac:dyDescent="0.3">
      <c r="A82" s="56" t="s">
        <v>282</v>
      </c>
      <c r="B82" s="57">
        <v>9060566</v>
      </c>
      <c r="C82" s="56" t="s">
        <v>259</v>
      </c>
      <c r="D82" s="57">
        <v>0</v>
      </c>
      <c r="E82" s="57">
        <v>0</v>
      </c>
      <c r="F82" s="57">
        <v>0</v>
      </c>
      <c r="G82" s="57">
        <v>11</v>
      </c>
      <c r="H82" s="57">
        <v>0</v>
      </c>
      <c r="I82" s="57">
        <v>0</v>
      </c>
      <c r="J82" s="57">
        <v>0</v>
      </c>
      <c r="K82" s="57">
        <v>0</v>
      </c>
      <c r="L82" s="57">
        <v>-11</v>
      </c>
    </row>
    <row r="83" spans="1:12" x14ac:dyDescent="0.3">
      <c r="A83" s="87" t="s">
        <v>285</v>
      </c>
      <c r="B83" s="56"/>
      <c r="C83" s="56"/>
      <c r="D83" s="57">
        <v>2070</v>
      </c>
      <c r="E83" s="57">
        <v>9512</v>
      </c>
      <c r="F83" s="57">
        <v>430</v>
      </c>
      <c r="G83" s="57">
        <v>8964</v>
      </c>
      <c r="H83" s="57">
        <v>62</v>
      </c>
      <c r="I83" s="57">
        <v>0</v>
      </c>
      <c r="J83" s="57">
        <v>0</v>
      </c>
      <c r="K83" s="57">
        <v>0</v>
      </c>
      <c r="L83" s="57">
        <v>2250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73"/>
  <sheetViews>
    <sheetView workbookViewId="0"/>
  </sheetViews>
  <sheetFormatPr defaultRowHeight="14.4" x14ac:dyDescent="0.3"/>
  <sheetData>
    <row r="1" spans="1:3" x14ac:dyDescent="0.3">
      <c r="A1" t="s">
        <v>137</v>
      </c>
      <c r="B1">
        <f>VLOOKUP(A1,'[2]Product Master Sheet'!$B$2:$F$506,5,0)</f>
        <v>14</v>
      </c>
      <c r="C1">
        <v>0</v>
      </c>
    </row>
    <row r="2" spans="1:3" x14ac:dyDescent="0.3">
      <c r="A2" t="s">
        <v>139</v>
      </c>
      <c r="B2">
        <f>VLOOKUP(A2,'[2]Product Master Sheet'!$B$2:$F$506,5,0)</f>
        <v>15</v>
      </c>
      <c r="C2">
        <v>0</v>
      </c>
    </row>
    <row r="3" spans="1:3" x14ac:dyDescent="0.3">
      <c r="A3" t="s">
        <v>33</v>
      </c>
      <c r="B3">
        <f>VLOOKUP(A3,'[2]Product Master Sheet'!$B$2:$F$506,5,0)</f>
        <v>16</v>
      </c>
      <c r="C3">
        <v>0</v>
      </c>
    </row>
    <row r="4" spans="1:3" x14ac:dyDescent="0.3">
      <c r="A4" t="s">
        <v>141</v>
      </c>
      <c r="B4">
        <f>VLOOKUP(A4,'[2]Product Master Sheet'!$B$2:$F$506,5,0)</f>
        <v>26</v>
      </c>
      <c r="C4">
        <v>5</v>
      </c>
    </row>
    <row r="5" spans="1:3" x14ac:dyDescent="0.3">
      <c r="A5" t="s">
        <v>145</v>
      </c>
      <c r="B5">
        <f>VLOOKUP(A5,'[2]Product Master Sheet'!$B$2:$F$506,5,0)</f>
        <v>28</v>
      </c>
      <c r="C5">
        <v>18</v>
      </c>
    </row>
    <row r="6" spans="1:3" x14ac:dyDescent="0.3">
      <c r="A6" t="s">
        <v>143</v>
      </c>
      <c r="B6">
        <f>VLOOKUP(A6,'[2]Product Master Sheet'!$B$2:$F$506,5,0)</f>
        <v>29</v>
      </c>
      <c r="C6">
        <v>0</v>
      </c>
    </row>
    <row r="7" spans="1:3" x14ac:dyDescent="0.3">
      <c r="A7" t="s">
        <v>40</v>
      </c>
      <c r="B7">
        <f>VLOOKUP(A7,'[2]Product Master Sheet'!$B$2:$F$506,5,0)</f>
        <v>31</v>
      </c>
      <c r="C7">
        <v>0</v>
      </c>
    </row>
    <row r="8" spans="1:3" x14ac:dyDescent="0.3">
      <c r="A8" t="s">
        <v>31</v>
      </c>
      <c r="B8">
        <f>VLOOKUP(A8,'[2]Product Master Sheet'!$B$2:$F$506,5,0)</f>
        <v>33</v>
      </c>
      <c r="C8">
        <v>46</v>
      </c>
    </row>
    <row r="9" spans="1:3" x14ac:dyDescent="0.3">
      <c r="A9" t="s">
        <v>34</v>
      </c>
      <c r="B9">
        <f>VLOOKUP(A9,'[2]Product Master Sheet'!$B$2:$F$506,5,0)</f>
        <v>34</v>
      </c>
      <c r="C9">
        <v>76</v>
      </c>
    </row>
    <row r="10" spans="1:3" x14ac:dyDescent="0.3">
      <c r="A10" t="s">
        <v>44</v>
      </c>
      <c r="B10">
        <f>VLOOKUP(A10,'[2]Product Master Sheet'!$B$2:$F$506,5,0)</f>
        <v>39</v>
      </c>
      <c r="C10">
        <v>52</v>
      </c>
    </row>
    <row r="11" spans="1:3" x14ac:dyDescent="0.3">
      <c r="A11" t="s">
        <v>153</v>
      </c>
      <c r="B11">
        <f>VLOOKUP(A11,'[2]Product Master Sheet'!$B$2:$F$506,5,0)</f>
        <v>40</v>
      </c>
      <c r="C11">
        <v>82</v>
      </c>
    </row>
    <row r="12" spans="1:3" x14ac:dyDescent="0.3">
      <c r="A12" t="s">
        <v>135</v>
      </c>
      <c r="B12">
        <f>VLOOKUP(A12,'[2]Product Master Sheet'!$B$2:$F$506,5,0)</f>
        <v>42</v>
      </c>
      <c r="C12">
        <v>61</v>
      </c>
    </row>
    <row r="13" spans="1:3" x14ac:dyDescent="0.3">
      <c r="A13" t="s">
        <v>156</v>
      </c>
      <c r="B13">
        <f>VLOOKUP(A13,'[2]Product Master Sheet'!$B$2:$F$506,5,0)</f>
        <v>43</v>
      </c>
      <c r="C13">
        <v>98</v>
      </c>
    </row>
    <row r="14" spans="1:3" x14ac:dyDescent="0.3">
      <c r="A14" t="s">
        <v>162</v>
      </c>
      <c r="B14">
        <f>VLOOKUP(A14,'[2]Product Master Sheet'!$B$2:$F$506,5,0)</f>
        <v>114</v>
      </c>
      <c r="C14">
        <v>0</v>
      </c>
    </row>
    <row r="15" spans="1:3" x14ac:dyDescent="0.3">
      <c r="A15" t="s">
        <v>164</v>
      </c>
      <c r="B15">
        <f>VLOOKUP(A15,'[2]Product Master Sheet'!$B$2:$F$506,5,0)</f>
        <v>115</v>
      </c>
      <c r="C15">
        <v>0</v>
      </c>
    </row>
    <row r="16" spans="1:3" x14ac:dyDescent="0.3">
      <c r="A16" t="s">
        <v>160</v>
      </c>
      <c r="B16">
        <f>VLOOKUP(A16,'[2]Product Master Sheet'!$B$2:$F$506,5,0)</f>
        <v>116</v>
      </c>
      <c r="C16">
        <v>10</v>
      </c>
    </row>
    <row r="17" spans="1:3" x14ac:dyDescent="0.3">
      <c r="A17" t="s">
        <v>269</v>
      </c>
      <c r="B17">
        <f>VLOOKUP(A17,'[2]Product Master Sheet'!$B$2:$F$506,5,0)</f>
        <v>118</v>
      </c>
      <c r="C17">
        <v>0</v>
      </c>
    </row>
    <row r="18" spans="1:3" x14ac:dyDescent="0.3">
      <c r="A18" t="s">
        <v>271</v>
      </c>
      <c r="B18">
        <f>VLOOKUP(A18,'[2]Product Master Sheet'!$B$2:$F$506,5,0)</f>
        <v>119</v>
      </c>
      <c r="C18">
        <v>0</v>
      </c>
    </row>
    <row r="19" spans="1:3" x14ac:dyDescent="0.3">
      <c r="A19" t="s">
        <v>168</v>
      </c>
      <c r="B19">
        <f>VLOOKUP(A19,'[2]Product Master Sheet'!$B$2:$F$506,5,0)</f>
        <v>124</v>
      </c>
      <c r="C19">
        <v>27</v>
      </c>
    </row>
    <row r="20" spans="1:3" x14ac:dyDescent="0.3">
      <c r="A20" t="s">
        <v>170</v>
      </c>
      <c r="B20">
        <f>VLOOKUP(A20,'[2]Product Master Sheet'!$B$2:$F$506,5,0)</f>
        <v>126</v>
      </c>
      <c r="C20">
        <v>0</v>
      </c>
    </row>
    <row r="21" spans="1:3" x14ac:dyDescent="0.3">
      <c r="A21" t="s">
        <v>175</v>
      </c>
      <c r="B21">
        <f>VLOOKUP(A21,'[2]Product Master Sheet'!$B$2:$F$506,5,0)</f>
        <v>142</v>
      </c>
      <c r="C21">
        <v>68</v>
      </c>
    </row>
    <row r="22" spans="1:3" x14ac:dyDescent="0.3">
      <c r="A22" t="s">
        <v>173</v>
      </c>
      <c r="B22">
        <f>VLOOKUP(A22,'[2]Product Master Sheet'!$B$2:$F$506,5,0)</f>
        <v>143</v>
      </c>
      <c r="C22">
        <v>0</v>
      </c>
    </row>
    <row r="23" spans="1:3" x14ac:dyDescent="0.3">
      <c r="A23" t="s">
        <v>177</v>
      </c>
      <c r="B23">
        <f>VLOOKUP(A23,'[2]Product Master Sheet'!$B$2:$F$506,5,0)</f>
        <v>145</v>
      </c>
      <c r="C23">
        <v>4</v>
      </c>
    </row>
    <row r="24" spans="1:3" x14ac:dyDescent="0.3">
      <c r="A24" t="s">
        <v>181</v>
      </c>
      <c r="B24">
        <f>VLOOKUP(A24,'[2]Product Master Sheet'!$B$2:$F$506,5,0)</f>
        <v>147</v>
      </c>
      <c r="C24">
        <v>0</v>
      </c>
    </row>
    <row r="25" spans="1:3" x14ac:dyDescent="0.3">
      <c r="A25" t="s">
        <v>179</v>
      </c>
      <c r="B25">
        <f>VLOOKUP(A25,'[2]Product Master Sheet'!$B$2:$F$506,5,0)</f>
        <v>148</v>
      </c>
      <c r="C25">
        <v>5</v>
      </c>
    </row>
    <row r="26" spans="1:3" x14ac:dyDescent="0.3">
      <c r="A26" t="s">
        <v>183</v>
      </c>
      <c r="B26">
        <f>VLOOKUP(A26,'[2]Product Master Sheet'!$B$2:$F$506,5,0)</f>
        <v>151</v>
      </c>
      <c r="C26">
        <v>0</v>
      </c>
    </row>
    <row r="27" spans="1:3" x14ac:dyDescent="0.3">
      <c r="A27" t="s">
        <v>185</v>
      </c>
      <c r="B27">
        <f>VLOOKUP(A27,'[2]Product Master Sheet'!$B$2:$F$506,5,0)</f>
        <v>162</v>
      </c>
      <c r="C27">
        <v>20</v>
      </c>
    </row>
    <row r="28" spans="1:3" x14ac:dyDescent="0.3">
      <c r="A28" t="s">
        <v>189</v>
      </c>
      <c r="B28">
        <f>VLOOKUP(A28,'[2]Product Master Sheet'!$B$2:$F$506,5,0)</f>
        <v>163</v>
      </c>
      <c r="C28">
        <v>0</v>
      </c>
    </row>
    <row r="29" spans="1:3" x14ac:dyDescent="0.3">
      <c r="A29" t="s">
        <v>187</v>
      </c>
      <c r="B29">
        <f>VLOOKUP(A29,'[2]Product Master Sheet'!$B$2:$F$506,5,0)</f>
        <v>164</v>
      </c>
      <c r="C29">
        <v>0</v>
      </c>
    </row>
    <row r="30" spans="1:3" x14ac:dyDescent="0.3">
      <c r="A30" t="s">
        <v>191</v>
      </c>
      <c r="B30">
        <f>VLOOKUP(A30,'[2]Product Master Sheet'!$B$2:$F$506,5,0)</f>
        <v>177</v>
      </c>
      <c r="C30">
        <v>691</v>
      </c>
    </row>
    <row r="31" spans="1:3" x14ac:dyDescent="0.3">
      <c r="A31" t="s">
        <v>195</v>
      </c>
      <c r="B31">
        <f>VLOOKUP(A31,'[2]Product Master Sheet'!$B$2:$F$506,5,0)</f>
        <v>178</v>
      </c>
      <c r="C31">
        <v>16</v>
      </c>
    </row>
    <row r="32" spans="1:3" x14ac:dyDescent="0.3">
      <c r="A32" t="s">
        <v>197</v>
      </c>
      <c r="B32">
        <f>VLOOKUP(A32,'[2]Product Master Sheet'!$B$2:$F$506,5,0)</f>
        <v>181</v>
      </c>
      <c r="C32">
        <v>132</v>
      </c>
    </row>
    <row r="33" spans="1:3" x14ac:dyDescent="0.3">
      <c r="A33" t="s">
        <v>193</v>
      </c>
      <c r="B33">
        <f>VLOOKUP(A33,'[2]Product Master Sheet'!$B$2:$F$506,5,0)</f>
        <v>182</v>
      </c>
      <c r="C33">
        <v>132</v>
      </c>
    </row>
    <row r="34" spans="1:3" x14ac:dyDescent="0.3">
      <c r="A34" t="s">
        <v>199</v>
      </c>
      <c r="B34">
        <f>VLOOKUP(A34,'[2]Product Master Sheet'!$B$2:$F$506,5,0)</f>
        <v>192</v>
      </c>
      <c r="C34">
        <v>0</v>
      </c>
    </row>
    <row r="35" spans="1:3" x14ac:dyDescent="0.3">
      <c r="A35" t="s">
        <v>201</v>
      </c>
      <c r="B35">
        <f>VLOOKUP(A35,'[2]Product Master Sheet'!$B$2:$F$506,5,0)</f>
        <v>195</v>
      </c>
      <c r="C35">
        <v>0</v>
      </c>
    </row>
    <row r="36" spans="1:3" x14ac:dyDescent="0.3">
      <c r="A36" t="s">
        <v>203</v>
      </c>
      <c r="B36">
        <f>VLOOKUP(A36,'[2]Product Master Sheet'!$B$2:$F$506,5,0)</f>
        <v>202</v>
      </c>
      <c r="C36">
        <v>0</v>
      </c>
    </row>
    <row r="37" spans="1:3" x14ac:dyDescent="0.3">
      <c r="A37" t="s">
        <v>205</v>
      </c>
      <c r="B37">
        <f>VLOOKUP(A37,'[2]Product Master Sheet'!$B$2:$F$506,5,0)</f>
        <v>204</v>
      </c>
      <c r="C37">
        <v>13</v>
      </c>
    </row>
    <row r="38" spans="1:3" x14ac:dyDescent="0.3">
      <c r="A38" t="s">
        <v>207</v>
      </c>
      <c r="B38">
        <f>VLOOKUP(A38,'[2]Product Master Sheet'!$B$2:$F$506,5,0)</f>
        <v>206</v>
      </c>
      <c r="C38">
        <v>0</v>
      </c>
    </row>
    <row r="39" spans="1:3" x14ac:dyDescent="0.3">
      <c r="A39" t="s">
        <v>213</v>
      </c>
      <c r="B39">
        <f>VLOOKUP(A39,'[2]Product Master Sheet'!$B$2:$F$506,5,0)</f>
        <v>210</v>
      </c>
      <c r="C39">
        <v>25</v>
      </c>
    </row>
    <row r="40" spans="1:3" x14ac:dyDescent="0.3">
      <c r="A40" t="s">
        <v>211</v>
      </c>
      <c r="B40">
        <f>VLOOKUP(A40,'[2]Product Master Sheet'!$B$2:$F$506,5,0)</f>
        <v>211</v>
      </c>
      <c r="C40">
        <v>0</v>
      </c>
    </row>
    <row r="41" spans="1:3" x14ac:dyDescent="0.3">
      <c r="A41" t="s">
        <v>209</v>
      </c>
      <c r="B41">
        <f>VLOOKUP(A41,'[2]Product Master Sheet'!$B$2:$F$506,5,0)</f>
        <v>212</v>
      </c>
      <c r="C41">
        <v>35</v>
      </c>
    </row>
    <row r="42" spans="1:3" x14ac:dyDescent="0.3">
      <c r="A42" t="s">
        <v>217</v>
      </c>
      <c r="B42">
        <f>VLOOKUP(A42,'[2]Product Master Sheet'!$B$2:$F$506,5,0)</f>
        <v>215</v>
      </c>
      <c r="C42">
        <v>0</v>
      </c>
    </row>
    <row r="43" spans="1:3" x14ac:dyDescent="0.3">
      <c r="A43" t="s">
        <v>215</v>
      </c>
      <c r="B43">
        <f>VLOOKUP(A43,'[2]Product Master Sheet'!$B$2:$F$506,5,0)</f>
        <v>219</v>
      </c>
      <c r="C43">
        <v>13</v>
      </c>
    </row>
    <row r="44" spans="1:3" x14ac:dyDescent="0.3">
      <c r="A44" t="s">
        <v>221</v>
      </c>
      <c r="B44">
        <f>VLOOKUP(A44,'[2]Product Master Sheet'!$B$2:$F$506,5,0)</f>
        <v>226</v>
      </c>
      <c r="C44">
        <v>10</v>
      </c>
    </row>
    <row r="45" spans="1:3" x14ac:dyDescent="0.3">
      <c r="A45" t="s">
        <v>223</v>
      </c>
      <c r="B45">
        <f>VLOOKUP(A45,'[2]Product Master Sheet'!$B$2:$F$506,5,0)</f>
        <v>232</v>
      </c>
      <c r="C45">
        <v>50</v>
      </c>
    </row>
    <row r="46" spans="1:3" x14ac:dyDescent="0.3">
      <c r="A46" t="s">
        <v>225</v>
      </c>
      <c r="B46">
        <f>VLOOKUP(A46,'[2]Product Master Sheet'!$B$2:$F$506,5,0)</f>
        <v>290</v>
      </c>
      <c r="C46">
        <v>34</v>
      </c>
    </row>
    <row r="47" spans="1:3" x14ac:dyDescent="0.3">
      <c r="A47" t="s">
        <v>229</v>
      </c>
      <c r="B47">
        <f>VLOOKUP(A47,'[2]Product Master Sheet'!$B$2:$F$506,5,0)</f>
        <v>292</v>
      </c>
      <c r="C47">
        <v>0</v>
      </c>
    </row>
    <row r="48" spans="1:3" x14ac:dyDescent="0.3">
      <c r="A48" t="s">
        <v>227</v>
      </c>
      <c r="B48">
        <f>VLOOKUP(A48,'[2]Product Master Sheet'!$B$2:$F$506,5,0)</f>
        <v>293</v>
      </c>
      <c r="C48">
        <v>16</v>
      </c>
    </row>
    <row r="49" spans="1:3" x14ac:dyDescent="0.3">
      <c r="A49" t="s">
        <v>233</v>
      </c>
      <c r="B49">
        <f>VLOOKUP(A49,'[2]Product Master Sheet'!$B$2:$F$506,5,0)</f>
        <v>297</v>
      </c>
      <c r="C49">
        <v>0</v>
      </c>
    </row>
    <row r="50" spans="1:3" x14ac:dyDescent="0.3">
      <c r="A50" t="s">
        <v>231</v>
      </c>
      <c r="B50">
        <f>VLOOKUP(A50,'[2]Product Master Sheet'!$B$2:$F$506,5,0)</f>
        <v>299</v>
      </c>
      <c r="C50">
        <v>56</v>
      </c>
    </row>
    <row r="51" spans="1:3" x14ac:dyDescent="0.3">
      <c r="A51" t="s">
        <v>239</v>
      </c>
      <c r="B51">
        <f>VLOOKUP(A51,'[2]Product Master Sheet'!$B$2:$F$506,5,0)</f>
        <v>305</v>
      </c>
      <c r="C51">
        <v>0</v>
      </c>
    </row>
    <row r="52" spans="1:3" x14ac:dyDescent="0.3">
      <c r="A52" t="s">
        <v>237</v>
      </c>
      <c r="B52">
        <f>VLOOKUP(A52,'[2]Product Master Sheet'!$B$2:$F$506,5,0)</f>
        <v>306</v>
      </c>
      <c r="C52">
        <v>54</v>
      </c>
    </row>
    <row r="53" spans="1:3" x14ac:dyDescent="0.3">
      <c r="A53" t="s">
        <v>235</v>
      </c>
      <c r="B53">
        <f>VLOOKUP(A53,'[2]Product Master Sheet'!$B$2:$F$506,5,0)</f>
        <v>307</v>
      </c>
      <c r="C53">
        <v>0</v>
      </c>
    </row>
    <row r="54" spans="1:3" x14ac:dyDescent="0.3">
      <c r="A54" t="s">
        <v>241</v>
      </c>
      <c r="B54">
        <f>VLOOKUP(A54,'[2]Product Master Sheet'!$B$2:$F$506,5,0)</f>
        <v>317</v>
      </c>
      <c r="C54">
        <v>121</v>
      </c>
    </row>
    <row r="55" spans="1:3" x14ac:dyDescent="0.3">
      <c r="A55" t="s">
        <v>245</v>
      </c>
      <c r="B55">
        <f>VLOOKUP(A55,'[2]Product Master Sheet'!$B$2:$F$506,5,0)</f>
        <v>321</v>
      </c>
      <c r="C55">
        <v>0</v>
      </c>
    </row>
    <row r="56" spans="1:3" x14ac:dyDescent="0.3">
      <c r="A56" t="s">
        <v>247</v>
      </c>
      <c r="B56">
        <f>VLOOKUP(A56,'[2]Product Master Sheet'!$B$2:$F$506,5,0)</f>
        <v>322</v>
      </c>
      <c r="C56">
        <v>0</v>
      </c>
    </row>
    <row r="57" spans="1:3" x14ac:dyDescent="0.3">
      <c r="A57" t="s">
        <v>243</v>
      </c>
      <c r="B57">
        <f>VLOOKUP(A57,'[2]Product Master Sheet'!$B$2:$F$506,5,0)</f>
        <v>323</v>
      </c>
      <c r="C57">
        <v>0</v>
      </c>
    </row>
    <row r="58" spans="1:3" x14ac:dyDescent="0.3">
      <c r="A58" t="s">
        <v>249</v>
      </c>
      <c r="B58">
        <f>VLOOKUP(A58,'[2]Product Master Sheet'!$B$2:$F$506,5,0)</f>
        <v>324</v>
      </c>
      <c r="C58">
        <v>0</v>
      </c>
    </row>
    <row r="59" spans="1:3" x14ac:dyDescent="0.3">
      <c r="A59" t="s">
        <v>251</v>
      </c>
      <c r="B59">
        <f>VLOOKUP(A59,'[2]Product Master Sheet'!$B$2:$F$506,5,0)</f>
        <v>325</v>
      </c>
      <c r="C59">
        <v>0</v>
      </c>
    </row>
    <row r="60" spans="1:3" x14ac:dyDescent="0.3">
      <c r="A60" t="s">
        <v>253</v>
      </c>
      <c r="B60">
        <f>VLOOKUP(A60,'[2]Product Master Sheet'!$B$2:$F$506,5,0)</f>
        <v>326</v>
      </c>
      <c r="C60">
        <v>0</v>
      </c>
    </row>
    <row r="61" spans="1:3" x14ac:dyDescent="0.3">
      <c r="A61" t="s">
        <v>255</v>
      </c>
      <c r="B61">
        <f>VLOOKUP(A61,'[2]Product Master Sheet'!$B$2:$F$506,5,0)</f>
        <v>331</v>
      </c>
      <c r="C61">
        <v>0</v>
      </c>
    </row>
    <row r="62" spans="1:3" x14ac:dyDescent="0.3">
      <c r="A62" t="s">
        <v>257</v>
      </c>
      <c r="B62">
        <f>VLOOKUP(A62,'[2]Product Master Sheet'!$B$2:$F$506,5,0)</f>
        <v>336</v>
      </c>
      <c r="C62">
        <v>0</v>
      </c>
    </row>
    <row r="63" spans="1:3" x14ac:dyDescent="0.3">
      <c r="A63" t="s">
        <v>261</v>
      </c>
      <c r="B63">
        <f>VLOOKUP(A63,'[2]Product Master Sheet'!$B$2:$F$506,5,0)</f>
        <v>361</v>
      </c>
      <c r="C63">
        <v>0</v>
      </c>
    </row>
    <row r="64" spans="1:3" x14ac:dyDescent="0.3">
      <c r="A64" t="s">
        <v>263</v>
      </c>
      <c r="B64">
        <f>VLOOKUP(A64,'[2]Product Master Sheet'!$B$2:$F$506,5,0)</f>
        <v>365</v>
      </c>
      <c r="C64">
        <v>0</v>
      </c>
    </row>
    <row r="65" spans="1:3" x14ac:dyDescent="0.3">
      <c r="A65" t="s">
        <v>267</v>
      </c>
      <c r="B65">
        <f>VLOOKUP(A65,'[2]Product Master Sheet'!$B$2:$F$506,5,0)</f>
        <v>366</v>
      </c>
      <c r="C65">
        <v>0</v>
      </c>
    </row>
    <row r="66" spans="1:3" x14ac:dyDescent="0.3">
      <c r="A66" t="s">
        <v>265</v>
      </c>
      <c r="B66">
        <f>VLOOKUP(A66,'[2]Product Master Sheet'!$B$2:$F$506,5,0)</f>
        <v>368</v>
      </c>
      <c r="C66">
        <v>0</v>
      </c>
    </row>
    <row r="67" spans="1:3" x14ac:dyDescent="0.3">
      <c r="A67" t="s">
        <v>273</v>
      </c>
      <c r="B67">
        <f>VLOOKUP(A67,'[2]Product Master Sheet'!$B$2:$F$506,5,0)</f>
        <v>401</v>
      </c>
      <c r="C67">
        <v>0</v>
      </c>
    </row>
    <row r="68" spans="1:3" x14ac:dyDescent="0.3">
      <c r="A68" t="s">
        <v>276</v>
      </c>
      <c r="B68">
        <f>VLOOKUP(A68,'[2]Product Master Sheet'!$B$2:$F$506,5,0)</f>
        <v>403</v>
      </c>
      <c r="C68">
        <v>90</v>
      </c>
    </row>
    <row r="69" spans="1:3" x14ac:dyDescent="0.3">
      <c r="A69" t="s">
        <v>278</v>
      </c>
      <c r="B69">
        <f>VLOOKUP(A69,'[2]Product Master Sheet'!$B$2:$F$506,5,0)</f>
        <v>404</v>
      </c>
      <c r="C69">
        <v>0</v>
      </c>
    </row>
    <row r="70" spans="1:3" x14ac:dyDescent="0.3">
      <c r="A70" t="s">
        <v>166</v>
      </c>
      <c r="B70">
        <f>VLOOKUP(A70,'[2]Product Master Sheet'!$B$2:$F$506,5,0)</f>
        <v>926</v>
      </c>
      <c r="C70">
        <v>0</v>
      </c>
    </row>
    <row r="71" spans="1:3" x14ac:dyDescent="0.3">
      <c r="A71" t="s">
        <v>284</v>
      </c>
      <c r="B71">
        <f>VLOOKUP(A71,'[2]Product Master Sheet'!$B$2:$F$506,5,0)</f>
        <v>993</v>
      </c>
      <c r="C71">
        <v>0</v>
      </c>
    </row>
    <row r="72" spans="1:3" x14ac:dyDescent="0.3">
      <c r="A72" t="s">
        <v>259</v>
      </c>
      <c r="B72">
        <f>VLOOKUP(A72,'[2]Product Master Sheet'!$B$2:$F$506,5,0)</f>
        <v>345</v>
      </c>
      <c r="C72">
        <v>0</v>
      </c>
    </row>
    <row r="73" spans="1:3" x14ac:dyDescent="0.3">
      <c r="A73" t="s">
        <v>219</v>
      </c>
      <c r="B73">
        <f>VLOOKUP(A73,'[2]Product Master Sheet'!$B$2:$F$506,5,0)</f>
        <v>225</v>
      </c>
      <c r="C73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77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2" t="s">
        <v>45</v>
      </c>
      <c r="C1" s="63"/>
      <c r="D1" s="63"/>
      <c r="E1" s="63"/>
      <c r="F1" s="63"/>
      <c r="G1" s="63"/>
      <c r="H1" s="63"/>
      <c r="I1" s="63"/>
      <c r="J1" s="64"/>
      <c r="K1" s="62" t="s">
        <v>46</v>
      </c>
      <c r="L1" s="63"/>
      <c r="M1" s="63"/>
      <c r="N1" s="63"/>
      <c r="O1" s="63"/>
      <c r="P1" s="63"/>
      <c r="Q1" s="63"/>
      <c r="R1" s="63"/>
      <c r="S1" s="64"/>
      <c r="T1" s="62" t="s">
        <v>13</v>
      </c>
      <c r="U1" s="63"/>
      <c r="V1" s="63"/>
      <c r="W1" s="63"/>
      <c r="X1" s="63"/>
      <c r="Y1" s="63"/>
      <c r="Z1" s="63"/>
      <c r="AA1" s="63"/>
      <c r="AB1" s="6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137</v>
      </c>
      <c r="B4" s="20">
        <f t="shared" ref="B4:J32" ca="1" si="0">IFERROR(INDEX(Zylem,MATCH($A4,Matchrow,0),MATCH(B$3,Matchcolumn,0)),0)</f>
        <v>0</v>
      </c>
      <c r="C4" s="20">
        <f t="shared" ca="1" si="0"/>
        <v>60</v>
      </c>
      <c r="D4" s="20">
        <f t="shared" ca="1" si="0"/>
        <v>0</v>
      </c>
      <c r="E4" s="20">
        <f t="shared" ca="1" si="0"/>
        <v>10</v>
      </c>
      <c r="F4" s="20">
        <f t="shared" ca="1" si="0"/>
        <v>0</v>
      </c>
      <c r="G4" s="20">
        <f t="shared" ca="1" si="0"/>
        <v>0</v>
      </c>
      <c r="H4" s="20">
        <f t="shared" ca="1" si="0"/>
        <v>0</v>
      </c>
      <c r="I4" s="20">
        <f t="shared" ca="1" si="0"/>
        <v>0</v>
      </c>
      <c r="J4" s="20">
        <f t="shared" ca="1" si="0"/>
        <v>50</v>
      </c>
      <c r="K4" s="27">
        <f ca="1">IFERROR(VLOOKUP($A4,FInal_Dealer,MATCH(K$3,'Final Dealer Work'!$B$2:$M$2,0),0),0)</f>
        <v>0</v>
      </c>
      <c r="L4" s="28">
        <f ca="1">IFERROR(VLOOKUP($A4,FInal_Dealer,MATCH(L$3,'Final Dealer Work'!$B$2:$M$2,0),0),0)</f>
        <v>60</v>
      </c>
      <c r="M4" s="28">
        <f ca="1">IFERROR(VLOOKUP($A4,FInal_Dealer,MATCH(M$3,'Final Dealer Work'!$B$2:$M$2,0),0),0)</f>
        <v>0</v>
      </c>
      <c r="N4" s="28">
        <f ca="1">IFERROR(VLOOKUP($A4,FInal_Dealer,MATCH(N$3,'Final Dealer Work'!$B$2:$M$2,0),0),0)</f>
        <v>10</v>
      </c>
      <c r="O4" s="28">
        <f ca="1">IFERROR(VLOOKUP($A4,FInal_Dealer,MATCH(O$3,'Final Dealer Work'!$B$2:$M$2,0),0),0)</f>
        <v>0</v>
      </c>
      <c r="P4" s="28">
        <f ca="1">IFERROR(VLOOKUP($A4,FInal_Dealer,MATCH(P$3,'Final Dealer Work'!$B$2:$M$2,0),0),0)</f>
        <v>0</v>
      </c>
      <c r="Q4" s="28">
        <f ca="1">IFERROR(VLOOKUP($A4,FInal_Dealer,MATCH(Q$3,'Final Dealer Work'!$B$2:$M$2,0),0),0)</f>
        <v>0</v>
      </c>
      <c r="R4" s="28">
        <f ca="1">IFERROR(VLOOKUP($A4,FInal_Dealer,MATCH(R$3,'Final Dealer Work'!$B$2:$M$2,0),0),0)</f>
        <v>0</v>
      </c>
      <c r="S4" s="26">
        <f ca="1">IFERROR(VLOOKUP($A4,FInal_Dealer,MATCH(S$3,'Final Dealer Work'!$B$2:$M$2,0),0),0)</f>
        <v>50</v>
      </c>
      <c r="T4" s="28">
        <f ca="1">B4-K4</f>
        <v>0</v>
      </c>
      <c r="U4" s="28">
        <f t="shared" ref="U4:U57" ca="1" si="1">C4-L4</f>
        <v>0</v>
      </c>
      <c r="V4" s="28">
        <f t="shared" ref="V4:V57" ca="1" si="2">D4-M4</f>
        <v>0</v>
      </c>
      <c r="W4" s="28">
        <f t="shared" ref="W4:W57" ca="1" si="3">E4-N4</f>
        <v>0</v>
      </c>
      <c r="X4" s="28">
        <f t="shared" ref="X4:X57" ca="1" si="4">F4-O4</f>
        <v>0</v>
      </c>
      <c r="Y4" s="28">
        <f t="shared" ref="Y4:Y57" ca="1" si="5">G4-P4</f>
        <v>0</v>
      </c>
      <c r="Z4" s="28">
        <f t="shared" ref="Z4:Z57" ca="1" si="6">H4-Q4</f>
        <v>0</v>
      </c>
      <c r="AA4" s="28">
        <f t="shared" ref="AA4:AA57" ca="1" si="7">I4-R4</f>
        <v>0</v>
      </c>
      <c r="AB4" s="20">
        <f t="shared" ref="AB4:AB57" ca="1" si="8">J4-S4</f>
        <v>0</v>
      </c>
      <c r="AC4" s="17" t="str">
        <f ca="1">IF(AND(T4=0,AB4=0),"Ok","Issue")</f>
        <v>Ok</v>
      </c>
    </row>
    <row r="5" spans="1:29" x14ac:dyDescent="0.3">
      <c r="A5" s="17" t="s">
        <v>139</v>
      </c>
      <c r="B5" s="20">
        <f t="shared" ca="1" si="0"/>
        <v>0</v>
      </c>
      <c r="C5" s="20">
        <f t="shared" ca="1" si="0"/>
        <v>60</v>
      </c>
      <c r="D5" s="20">
        <f t="shared" ca="1" si="0"/>
        <v>0</v>
      </c>
      <c r="E5" s="20">
        <f t="shared" ca="1" si="0"/>
        <v>59</v>
      </c>
      <c r="F5" s="20">
        <f t="shared" ca="1" si="0"/>
        <v>0</v>
      </c>
      <c r="G5" s="20">
        <f t="shared" ca="1" si="0"/>
        <v>0</v>
      </c>
      <c r="H5" s="20">
        <f t="shared" ca="1" si="0"/>
        <v>0</v>
      </c>
      <c r="I5" s="20">
        <f t="shared" ca="1" si="0"/>
        <v>0</v>
      </c>
      <c r="J5" s="20">
        <f t="shared" ca="1" si="0"/>
        <v>1</v>
      </c>
      <c r="K5" s="27">
        <f ca="1">IFERROR(VLOOKUP($A5,FInal_Dealer,MATCH(K$3,'Final Dealer Work'!$B$2:$M$2,0),0),0)</f>
        <v>0</v>
      </c>
      <c r="L5" s="20">
        <f ca="1">IFERROR(VLOOKUP($A5,FInal_Dealer,MATCH(L$3,'Final Dealer Work'!$B$2:$M$2,0),0),0)</f>
        <v>60</v>
      </c>
      <c r="M5" s="20">
        <f ca="1">IFERROR(VLOOKUP($A5,FInal_Dealer,MATCH(M$3,'Final Dealer Work'!$B$2:$M$2,0),0),0)</f>
        <v>0</v>
      </c>
      <c r="N5" s="20">
        <f ca="1">IFERROR(VLOOKUP($A5,FInal_Dealer,MATCH(N$3,'Final Dealer Work'!$B$2:$M$2,0),0),0)</f>
        <v>59</v>
      </c>
      <c r="O5" s="20">
        <f ca="1">IFERROR(VLOOKUP($A5,FInal_Dealer,MATCH(O$3,'Final Dealer Work'!$B$2:$M$2,0),0),0)</f>
        <v>0</v>
      </c>
      <c r="P5" s="20">
        <f ca="1">IFERROR(VLOOKUP($A5,FInal_Dealer,MATCH(P$3,'Final Dealer Work'!$B$2:$M$2,0),0),0)</f>
        <v>0</v>
      </c>
      <c r="Q5" s="20">
        <f ca="1">IFERROR(VLOOKUP($A5,FInal_Dealer,MATCH(Q$3,'Final Dealer Work'!$B$2:$M$2,0),0),0)</f>
        <v>0</v>
      </c>
      <c r="R5" s="20">
        <f ca="1">IFERROR(VLOOKUP($A5,FInal_Dealer,MATCH(R$3,'Final Dealer Work'!$B$2:$M$2,0),0),0)</f>
        <v>0</v>
      </c>
      <c r="S5" s="26">
        <f ca="1">IFERROR(VLOOKUP($A5,FInal_Dealer,MATCH(S$3,'Final Dealer Work'!$B$2:$M$2,0),0),0)</f>
        <v>1</v>
      </c>
      <c r="T5" s="20">
        <f t="shared" ref="T5:AB58" ca="1" si="9">B5-K5</f>
        <v>0</v>
      </c>
      <c r="U5" s="20">
        <f t="shared" ca="1" si="1"/>
        <v>0</v>
      </c>
      <c r="V5" s="20">
        <f t="shared" ca="1" si="2"/>
        <v>0</v>
      </c>
      <c r="W5" s="20">
        <f t="shared" ca="1" si="3"/>
        <v>0</v>
      </c>
      <c r="X5" s="20">
        <f t="shared" ca="1" si="4"/>
        <v>0</v>
      </c>
      <c r="Y5" s="20">
        <f t="shared" ca="1" si="5"/>
        <v>0</v>
      </c>
      <c r="Z5" s="20">
        <f t="shared" ca="1" si="6"/>
        <v>0</v>
      </c>
      <c r="AA5" s="20">
        <f t="shared" ca="1" si="7"/>
        <v>0</v>
      </c>
      <c r="AB5" s="20">
        <f t="shared" ca="1" si="8"/>
        <v>0</v>
      </c>
      <c r="AC5" s="17" t="str">
        <f t="shared" ref="AC5:AC66" ca="1" si="10">IF(AND(T5=0,AB5=0),"Ok","Issue")</f>
        <v>Ok</v>
      </c>
    </row>
    <row r="6" spans="1:29" x14ac:dyDescent="0.3">
      <c r="A6" s="17" t="s">
        <v>33</v>
      </c>
      <c r="B6" s="20">
        <f t="shared" ca="1" si="0"/>
        <v>0</v>
      </c>
      <c r="C6" s="20">
        <f t="shared" ca="1" si="0"/>
        <v>0</v>
      </c>
      <c r="D6" s="20">
        <f t="shared" ca="1" si="0"/>
        <v>0</v>
      </c>
      <c r="E6" s="20">
        <f t="shared" ca="1" si="0"/>
        <v>4</v>
      </c>
      <c r="F6" s="20">
        <f t="shared" ca="1" si="0"/>
        <v>0</v>
      </c>
      <c r="G6" s="20">
        <f t="shared" ca="1" si="0"/>
        <v>0</v>
      </c>
      <c r="H6" s="20">
        <f t="shared" ca="1" si="0"/>
        <v>0</v>
      </c>
      <c r="I6" s="20">
        <f t="shared" ca="1" si="0"/>
        <v>0</v>
      </c>
      <c r="J6" s="26">
        <f t="shared" ca="1" si="0"/>
        <v>-4</v>
      </c>
      <c r="K6" s="27">
        <v>0</v>
      </c>
      <c r="L6" s="20">
        <v>0</v>
      </c>
      <c r="M6" s="20">
        <v>0</v>
      </c>
      <c r="N6" s="20">
        <v>4</v>
      </c>
      <c r="O6" s="20">
        <v>0</v>
      </c>
      <c r="P6" s="20">
        <v>0</v>
      </c>
      <c r="Q6" s="20">
        <v>0</v>
      </c>
      <c r="R6" s="20">
        <v>0</v>
      </c>
      <c r="S6" s="26">
        <v>-4</v>
      </c>
      <c r="T6" s="20">
        <f t="shared" ca="1" si="9"/>
        <v>0</v>
      </c>
      <c r="U6" s="20">
        <f t="shared" ca="1" si="1"/>
        <v>0</v>
      </c>
      <c r="V6" s="20">
        <f t="shared" ca="1" si="2"/>
        <v>0</v>
      </c>
      <c r="W6" s="20">
        <f t="shared" ca="1" si="3"/>
        <v>0</v>
      </c>
      <c r="X6" s="20">
        <f t="shared" ca="1" si="4"/>
        <v>0</v>
      </c>
      <c r="Y6" s="20">
        <f t="shared" ca="1" si="5"/>
        <v>0</v>
      </c>
      <c r="Z6" s="20">
        <f t="shared" ca="1" si="6"/>
        <v>0</v>
      </c>
      <c r="AA6" s="20">
        <f t="shared" ca="1" si="7"/>
        <v>0</v>
      </c>
      <c r="AB6" s="20">
        <f t="shared" ca="1" si="8"/>
        <v>0</v>
      </c>
      <c r="AC6" s="17" t="str">
        <f t="shared" ca="1" si="10"/>
        <v>Ok</v>
      </c>
    </row>
    <row r="7" spans="1:29" x14ac:dyDescent="0.3">
      <c r="A7" s="17" t="s">
        <v>141</v>
      </c>
      <c r="B7" s="20">
        <f t="shared" ca="1" si="0"/>
        <v>5</v>
      </c>
      <c r="C7" s="20">
        <f t="shared" ca="1" si="0"/>
        <v>30</v>
      </c>
      <c r="D7" s="20">
        <f t="shared" ca="1" si="0"/>
        <v>0</v>
      </c>
      <c r="E7" s="20">
        <f t="shared" ca="1" si="0"/>
        <v>33</v>
      </c>
      <c r="F7" s="20">
        <f t="shared" ca="1" si="0"/>
        <v>0</v>
      </c>
      <c r="G7" s="20">
        <f t="shared" ca="1" si="0"/>
        <v>0</v>
      </c>
      <c r="H7" s="20">
        <f t="shared" ca="1" si="0"/>
        <v>0</v>
      </c>
      <c r="I7" s="20">
        <f t="shared" ca="1" si="0"/>
        <v>0</v>
      </c>
      <c r="J7" s="26">
        <f t="shared" ca="1" si="0"/>
        <v>2</v>
      </c>
      <c r="K7" s="27">
        <f ca="1">IFERROR(VLOOKUP($A7,FInal_Dealer,MATCH(K$3,'Final Dealer Work'!$B$2:$M$2,0),0),0)</f>
        <v>5</v>
      </c>
      <c r="L7" s="20">
        <f ca="1">IFERROR(VLOOKUP($A7,FInal_Dealer,MATCH(L$3,'Final Dealer Work'!$B$2:$M$2,0),0),0)</f>
        <v>30</v>
      </c>
      <c r="M7" s="20">
        <f ca="1">IFERROR(VLOOKUP($A7,FInal_Dealer,MATCH(M$3,'Final Dealer Work'!$B$2:$M$2,0),0),0)</f>
        <v>0</v>
      </c>
      <c r="N7" s="20">
        <f ca="1">IFERROR(VLOOKUP($A7,FInal_Dealer,MATCH(N$3,'Final Dealer Work'!$B$2:$M$2,0),0),0)</f>
        <v>33</v>
      </c>
      <c r="O7" s="20">
        <f ca="1">IFERROR(VLOOKUP($A7,FInal_Dealer,MATCH(O$3,'Final Dealer Work'!$B$2:$M$2,0),0),0)</f>
        <v>0</v>
      </c>
      <c r="P7" s="20">
        <f ca="1">IFERROR(VLOOKUP($A7,FInal_Dealer,MATCH(P$3,'Final Dealer Work'!$B$2:$M$2,0),0),0)</f>
        <v>0</v>
      </c>
      <c r="Q7" s="20">
        <f ca="1">IFERROR(VLOOKUP($A7,FInal_Dealer,MATCH(Q$3,'Final Dealer Work'!$B$2:$M$2,0),0),0)</f>
        <v>0</v>
      </c>
      <c r="R7" s="20">
        <f ca="1">IFERROR(VLOOKUP($A7,FInal_Dealer,MATCH(R$3,'Final Dealer Work'!$B$2:$M$2,0),0),0)</f>
        <v>0</v>
      </c>
      <c r="S7" s="26">
        <f ca="1">IFERROR(VLOOKUP($A7,FInal_Dealer,MATCH(S$3,'Final Dealer Work'!$B$2:$M$2,0),0),0)</f>
        <v>2</v>
      </c>
      <c r="T7" s="20">
        <f t="shared" ca="1" si="9"/>
        <v>0</v>
      </c>
      <c r="U7" s="20">
        <f t="shared" ca="1" si="1"/>
        <v>0</v>
      </c>
      <c r="V7" s="20">
        <f t="shared" ca="1" si="2"/>
        <v>0</v>
      </c>
      <c r="W7" s="20">
        <f t="shared" ca="1" si="3"/>
        <v>0</v>
      </c>
      <c r="X7" s="20">
        <f t="shared" ca="1" si="4"/>
        <v>0</v>
      </c>
      <c r="Y7" s="20">
        <f t="shared" ca="1" si="5"/>
        <v>0</v>
      </c>
      <c r="Z7" s="20">
        <f t="shared" ca="1" si="6"/>
        <v>0</v>
      </c>
      <c r="AA7" s="20">
        <f t="shared" ca="1" si="7"/>
        <v>0</v>
      </c>
      <c r="AB7" s="20">
        <f t="shared" ca="1" si="8"/>
        <v>0</v>
      </c>
      <c r="AC7" s="17" t="str">
        <f t="shared" ca="1" si="10"/>
        <v>Ok</v>
      </c>
    </row>
    <row r="8" spans="1:29" x14ac:dyDescent="0.3">
      <c r="A8" s="17" t="s">
        <v>145</v>
      </c>
      <c r="B8" s="20">
        <f t="shared" ca="1" si="0"/>
        <v>18</v>
      </c>
      <c r="C8" s="20">
        <f t="shared" ca="1" si="0"/>
        <v>100</v>
      </c>
      <c r="D8" s="20">
        <f t="shared" ca="1" si="0"/>
        <v>0</v>
      </c>
      <c r="E8" s="20">
        <f t="shared" ca="1" si="0"/>
        <v>40</v>
      </c>
      <c r="F8" s="20">
        <f t="shared" ca="1" si="0"/>
        <v>0</v>
      </c>
      <c r="G8" s="20">
        <f t="shared" ca="1" si="0"/>
        <v>0</v>
      </c>
      <c r="H8" s="20">
        <f t="shared" ca="1" si="0"/>
        <v>0</v>
      </c>
      <c r="I8" s="20">
        <f t="shared" ca="1" si="0"/>
        <v>0</v>
      </c>
      <c r="J8" s="26">
        <f t="shared" ca="1" si="0"/>
        <v>78</v>
      </c>
      <c r="K8" s="27">
        <f ca="1">IFERROR(VLOOKUP($A8,FInal_Dealer,MATCH(K$3,'Final Dealer Work'!$B$2:$M$2,0),0),0)</f>
        <v>18</v>
      </c>
      <c r="L8" s="20">
        <f ca="1">IFERROR(VLOOKUP($A8,FInal_Dealer,MATCH(L$3,'Final Dealer Work'!$B$2:$M$2,0),0),0)</f>
        <v>100</v>
      </c>
      <c r="M8" s="20">
        <f ca="1">IFERROR(VLOOKUP($A8,FInal_Dealer,MATCH(M$3,'Final Dealer Work'!$B$2:$M$2,0),0),0)</f>
        <v>0</v>
      </c>
      <c r="N8" s="20">
        <f ca="1">IFERROR(VLOOKUP($A8,FInal_Dealer,MATCH(N$3,'Final Dealer Work'!$B$2:$M$2,0),0),0)</f>
        <v>40</v>
      </c>
      <c r="O8" s="20">
        <f ca="1">IFERROR(VLOOKUP($A8,FInal_Dealer,MATCH(O$3,'Final Dealer Work'!$B$2:$M$2,0),0),0)</f>
        <v>0</v>
      </c>
      <c r="P8" s="20">
        <f ca="1">IFERROR(VLOOKUP($A8,FInal_Dealer,MATCH(P$3,'Final Dealer Work'!$B$2:$M$2,0),0),0)</f>
        <v>0</v>
      </c>
      <c r="Q8" s="20">
        <f ca="1">IFERROR(VLOOKUP($A8,FInal_Dealer,MATCH(Q$3,'Final Dealer Work'!$B$2:$M$2,0),0),0)</f>
        <v>0</v>
      </c>
      <c r="R8" s="20">
        <f ca="1">IFERROR(VLOOKUP($A8,FInal_Dealer,MATCH(R$3,'Final Dealer Work'!$B$2:$M$2,0),0),0)</f>
        <v>0</v>
      </c>
      <c r="S8" s="26">
        <f ca="1">IFERROR(VLOOKUP($A8,FInal_Dealer,MATCH(S$3,'Final Dealer Work'!$B$2:$M$2,0),0),0)</f>
        <v>78</v>
      </c>
      <c r="T8" s="20">
        <f t="shared" ca="1" si="9"/>
        <v>0</v>
      </c>
      <c r="U8" s="20">
        <f t="shared" ca="1" si="1"/>
        <v>0</v>
      </c>
      <c r="V8" s="20">
        <f t="shared" ca="1" si="2"/>
        <v>0</v>
      </c>
      <c r="W8" s="20">
        <f t="shared" ca="1" si="3"/>
        <v>0</v>
      </c>
      <c r="X8" s="20">
        <f t="shared" ca="1" si="4"/>
        <v>0</v>
      </c>
      <c r="Y8" s="20">
        <f t="shared" ca="1" si="5"/>
        <v>0</v>
      </c>
      <c r="Z8" s="20">
        <f t="shared" ca="1" si="6"/>
        <v>0</v>
      </c>
      <c r="AA8" s="20">
        <f t="shared" ca="1" si="7"/>
        <v>0</v>
      </c>
      <c r="AB8" s="20">
        <f t="shared" ca="1" si="8"/>
        <v>0</v>
      </c>
      <c r="AC8" s="17" t="str">
        <f t="shared" ca="1" si="10"/>
        <v>Ok</v>
      </c>
    </row>
    <row r="9" spans="1:29" x14ac:dyDescent="0.3">
      <c r="A9" s="17" t="s">
        <v>143</v>
      </c>
      <c r="B9" s="20">
        <f t="shared" ca="1" si="0"/>
        <v>0</v>
      </c>
      <c r="C9" s="20">
        <f t="shared" ca="1" si="0"/>
        <v>200</v>
      </c>
      <c r="D9" s="20">
        <f t="shared" ca="1" si="0"/>
        <v>0</v>
      </c>
      <c r="E9" s="20">
        <f t="shared" ca="1" si="0"/>
        <v>117</v>
      </c>
      <c r="F9" s="20">
        <f t="shared" ca="1" si="0"/>
        <v>0</v>
      </c>
      <c r="G9" s="20">
        <f t="shared" ca="1" si="0"/>
        <v>0</v>
      </c>
      <c r="H9" s="20">
        <f t="shared" ca="1" si="0"/>
        <v>0</v>
      </c>
      <c r="I9" s="20">
        <f t="shared" ca="1" si="0"/>
        <v>0</v>
      </c>
      <c r="J9" s="26">
        <f t="shared" ca="1" si="0"/>
        <v>83</v>
      </c>
      <c r="K9" s="27">
        <f ca="1">IFERROR(VLOOKUP($A9,FInal_Dealer,MATCH(K$3,'Final Dealer Work'!$B$2:$M$2,0),0),0)</f>
        <v>0</v>
      </c>
      <c r="L9" s="20">
        <f ca="1">IFERROR(VLOOKUP($A9,FInal_Dealer,MATCH(L$3,'Final Dealer Work'!$B$2:$M$2,0),0),0)</f>
        <v>200</v>
      </c>
      <c r="M9" s="20">
        <f ca="1">IFERROR(VLOOKUP($A9,FInal_Dealer,MATCH(M$3,'Final Dealer Work'!$B$2:$M$2,0),0),0)</f>
        <v>0</v>
      </c>
      <c r="N9" s="20">
        <f ca="1">IFERROR(VLOOKUP($A9,FInal_Dealer,MATCH(N$3,'Final Dealer Work'!$B$2:$M$2,0),0),0)</f>
        <v>117</v>
      </c>
      <c r="O9" s="20">
        <f ca="1">IFERROR(VLOOKUP($A9,FInal_Dealer,MATCH(O$3,'Final Dealer Work'!$B$2:$M$2,0),0),0)</f>
        <v>0</v>
      </c>
      <c r="P9" s="20">
        <f ca="1">IFERROR(VLOOKUP($A9,FInal_Dealer,MATCH(P$3,'Final Dealer Work'!$B$2:$M$2,0),0),0)</f>
        <v>0</v>
      </c>
      <c r="Q9" s="20">
        <f ca="1">IFERROR(VLOOKUP($A9,FInal_Dealer,MATCH(Q$3,'Final Dealer Work'!$B$2:$M$2,0),0),0)</f>
        <v>0</v>
      </c>
      <c r="R9" s="20">
        <f ca="1">IFERROR(VLOOKUP($A9,FInal_Dealer,MATCH(R$3,'Final Dealer Work'!$B$2:$M$2,0),0),0)</f>
        <v>0</v>
      </c>
      <c r="S9" s="26">
        <f ca="1">IFERROR(VLOOKUP($A9,FInal_Dealer,MATCH(S$3,'Final Dealer Work'!$B$2:$M$2,0),0),0)</f>
        <v>83</v>
      </c>
      <c r="T9" s="20">
        <f t="shared" ca="1" si="9"/>
        <v>0</v>
      </c>
      <c r="U9" s="20">
        <f t="shared" ca="1" si="1"/>
        <v>0</v>
      </c>
      <c r="V9" s="20">
        <f t="shared" ca="1" si="2"/>
        <v>0</v>
      </c>
      <c r="W9" s="20">
        <f t="shared" ca="1" si="3"/>
        <v>0</v>
      </c>
      <c r="X9" s="20">
        <f t="shared" ca="1" si="4"/>
        <v>0</v>
      </c>
      <c r="Y9" s="20">
        <f t="shared" ca="1" si="5"/>
        <v>0</v>
      </c>
      <c r="Z9" s="20">
        <f t="shared" ca="1" si="6"/>
        <v>0</v>
      </c>
      <c r="AA9" s="20">
        <f t="shared" ca="1" si="7"/>
        <v>0</v>
      </c>
      <c r="AB9" s="20">
        <f t="shared" ca="1" si="8"/>
        <v>0</v>
      </c>
      <c r="AC9" s="17" t="str">
        <f t="shared" ca="1" si="10"/>
        <v>Ok</v>
      </c>
    </row>
    <row r="10" spans="1:29" x14ac:dyDescent="0.3">
      <c r="A10" s="17" t="s">
        <v>40</v>
      </c>
      <c r="B10" s="20">
        <f t="shared" ca="1" si="0"/>
        <v>0</v>
      </c>
      <c r="C10" s="20">
        <f t="shared" ca="1" si="0"/>
        <v>10</v>
      </c>
      <c r="D10" s="20">
        <f t="shared" ca="1" si="0"/>
        <v>0</v>
      </c>
      <c r="E10" s="20">
        <f t="shared" ca="1" si="0"/>
        <v>0</v>
      </c>
      <c r="F10" s="20">
        <f t="shared" ca="1" si="0"/>
        <v>0</v>
      </c>
      <c r="G10" s="20">
        <f t="shared" ca="1" si="0"/>
        <v>0</v>
      </c>
      <c r="H10" s="20">
        <f t="shared" ca="1" si="0"/>
        <v>0</v>
      </c>
      <c r="I10" s="20">
        <f t="shared" ca="1" si="0"/>
        <v>0</v>
      </c>
      <c r="J10" s="26">
        <f t="shared" ca="1" si="0"/>
        <v>10</v>
      </c>
      <c r="K10" s="27">
        <f ca="1">IFERROR(VLOOKUP($A10,FInal_Dealer,MATCH(K$3,'Final Dealer Work'!$B$2:$M$2,0),0),0)</f>
        <v>0</v>
      </c>
      <c r="L10" s="20">
        <f ca="1">IFERROR(VLOOKUP($A10,FInal_Dealer,MATCH(L$3,'Final Dealer Work'!$B$2:$M$2,0),0),0)</f>
        <v>10</v>
      </c>
      <c r="M10" s="20">
        <f ca="1">IFERROR(VLOOKUP($A10,FInal_Dealer,MATCH(M$3,'Final Dealer Work'!$B$2:$M$2,0),0),0)</f>
        <v>0</v>
      </c>
      <c r="N10" s="20">
        <f ca="1">IFERROR(VLOOKUP($A10,FInal_Dealer,MATCH(N$3,'Final Dealer Work'!$B$2:$M$2,0),0),0)</f>
        <v>0</v>
      </c>
      <c r="O10" s="20">
        <f ca="1">IFERROR(VLOOKUP($A10,FInal_Dealer,MATCH(O$3,'Final Dealer Work'!$B$2:$M$2,0),0),0)</f>
        <v>0</v>
      </c>
      <c r="P10" s="20">
        <f ca="1">IFERROR(VLOOKUP($A10,FInal_Dealer,MATCH(P$3,'Final Dealer Work'!$B$2:$M$2,0),0),0)</f>
        <v>0</v>
      </c>
      <c r="Q10" s="20">
        <f ca="1">IFERROR(VLOOKUP($A10,FInal_Dealer,MATCH(Q$3,'Final Dealer Work'!$B$2:$M$2,0),0),0)</f>
        <v>0</v>
      </c>
      <c r="R10" s="20">
        <f ca="1">IFERROR(VLOOKUP($A10,FInal_Dealer,MATCH(R$3,'Final Dealer Work'!$B$2:$M$2,0),0),0)</f>
        <v>0</v>
      </c>
      <c r="S10" s="26">
        <f ca="1">IFERROR(VLOOKUP($A10,FInal_Dealer,MATCH(S$3,'Final Dealer Work'!$B$2:$M$2,0),0),0)</f>
        <v>10</v>
      </c>
      <c r="T10" s="20">
        <f t="shared" ca="1" si="9"/>
        <v>0</v>
      </c>
      <c r="U10" s="20">
        <f t="shared" ca="1" si="1"/>
        <v>0</v>
      </c>
      <c r="V10" s="20">
        <f t="shared" ca="1" si="2"/>
        <v>0</v>
      </c>
      <c r="W10" s="20">
        <f t="shared" ca="1" si="3"/>
        <v>0</v>
      </c>
      <c r="X10" s="20">
        <f t="shared" ca="1" si="4"/>
        <v>0</v>
      </c>
      <c r="Y10" s="20">
        <f t="shared" ca="1" si="5"/>
        <v>0</v>
      </c>
      <c r="Z10" s="20">
        <f t="shared" ca="1" si="6"/>
        <v>0</v>
      </c>
      <c r="AA10" s="20">
        <f t="shared" ca="1" si="7"/>
        <v>0</v>
      </c>
      <c r="AB10" s="20">
        <f t="shared" ca="1" si="8"/>
        <v>0</v>
      </c>
      <c r="AC10" s="17" t="str">
        <f t="shared" ca="1" si="10"/>
        <v>Ok</v>
      </c>
    </row>
    <row r="11" spans="1:29" x14ac:dyDescent="0.3">
      <c r="A11" s="17" t="s">
        <v>31</v>
      </c>
      <c r="B11" s="20">
        <f t="shared" ca="1" si="0"/>
        <v>46</v>
      </c>
      <c r="C11" s="20">
        <f t="shared" ca="1" si="0"/>
        <v>200</v>
      </c>
      <c r="D11" s="20">
        <f t="shared" ca="1" si="0"/>
        <v>0</v>
      </c>
      <c r="E11" s="20">
        <f t="shared" ca="1" si="0"/>
        <v>104</v>
      </c>
      <c r="F11" s="20">
        <f t="shared" ca="1" si="0"/>
        <v>0</v>
      </c>
      <c r="G11" s="20">
        <f t="shared" ca="1" si="0"/>
        <v>0</v>
      </c>
      <c r="H11" s="20">
        <f t="shared" ca="1" si="0"/>
        <v>0</v>
      </c>
      <c r="I11" s="20">
        <f t="shared" ca="1" si="0"/>
        <v>0</v>
      </c>
      <c r="J11" s="26">
        <f t="shared" ca="1" si="0"/>
        <v>142</v>
      </c>
      <c r="K11" s="27">
        <f ca="1">IFERROR(VLOOKUP($A11,FInal_Dealer,MATCH(K$3,'Final Dealer Work'!$B$2:$M$2,0),0),0)</f>
        <v>46</v>
      </c>
      <c r="L11" s="20">
        <f ca="1">IFERROR(VLOOKUP($A11,FInal_Dealer,MATCH(L$3,'Final Dealer Work'!$B$2:$M$2,0),0),0)</f>
        <v>200</v>
      </c>
      <c r="M11" s="20">
        <f ca="1">IFERROR(VLOOKUP($A11,FInal_Dealer,MATCH(M$3,'Final Dealer Work'!$B$2:$M$2,0),0),0)</f>
        <v>0</v>
      </c>
      <c r="N11" s="20">
        <f ca="1">IFERROR(VLOOKUP($A11,FInal_Dealer,MATCH(N$3,'Final Dealer Work'!$B$2:$M$2,0),0),0)</f>
        <v>104</v>
      </c>
      <c r="O11" s="20">
        <f ca="1">IFERROR(VLOOKUP($A11,FInal_Dealer,MATCH(O$3,'Final Dealer Work'!$B$2:$M$2,0),0),0)</f>
        <v>0</v>
      </c>
      <c r="P11" s="20">
        <f ca="1">IFERROR(VLOOKUP($A11,FInal_Dealer,MATCH(P$3,'Final Dealer Work'!$B$2:$M$2,0),0),0)</f>
        <v>0</v>
      </c>
      <c r="Q11" s="20">
        <f ca="1">IFERROR(VLOOKUP($A11,FInal_Dealer,MATCH(Q$3,'Final Dealer Work'!$B$2:$M$2,0),0),0)</f>
        <v>0</v>
      </c>
      <c r="R11" s="20">
        <f ca="1">IFERROR(VLOOKUP($A11,FInal_Dealer,MATCH(R$3,'Final Dealer Work'!$B$2:$M$2,0),0),0)</f>
        <v>0</v>
      </c>
      <c r="S11" s="26">
        <f ca="1">IFERROR(VLOOKUP($A11,FInal_Dealer,MATCH(S$3,'Final Dealer Work'!$B$2:$M$2,0),0),0)</f>
        <v>142</v>
      </c>
      <c r="T11" s="20">
        <f t="shared" ca="1" si="9"/>
        <v>0</v>
      </c>
      <c r="U11" s="20">
        <f t="shared" ca="1" si="1"/>
        <v>0</v>
      </c>
      <c r="V11" s="20">
        <f t="shared" ca="1" si="2"/>
        <v>0</v>
      </c>
      <c r="W11" s="20">
        <f t="shared" ca="1" si="3"/>
        <v>0</v>
      </c>
      <c r="X11" s="20">
        <f t="shared" ca="1" si="4"/>
        <v>0</v>
      </c>
      <c r="Y11" s="20">
        <f t="shared" ca="1" si="5"/>
        <v>0</v>
      </c>
      <c r="Z11" s="20">
        <f t="shared" ca="1" si="6"/>
        <v>0</v>
      </c>
      <c r="AA11" s="20">
        <f t="shared" ca="1" si="7"/>
        <v>0</v>
      </c>
      <c r="AB11" s="20">
        <f t="shared" ca="1" si="8"/>
        <v>0</v>
      </c>
      <c r="AC11" s="17" t="str">
        <f t="shared" ca="1" si="10"/>
        <v>Ok</v>
      </c>
    </row>
    <row r="12" spans="1:29" x14ac:dyDescent="0.3">
      <c r="A12" s="17" t="s">
        <v>34</v>
      </c>
      <c r="B12" s="20">
        <f t="shared" ca="1" si="0"/>
        <v>76</v>
      </c>
      <c r="C12" s="20">
        <f t="shared" ca="1" si="0"/>
        <v>80</v>
      </c>
      <c r="D12" s="20">
        <f t="shared" ca="1" si="0"/>
        <v>0</v>
      </c>
      <c r="E12" s="20">
        <f t="shared" ca="1" si="0"/>
        <v>69</v>
      </c>
      <c r="F12" s="20">
        <f t="shared" ca="1" si="0"/>
        <v>0</v>
      </c>
      <c r="G12" s="20">
        <f t="shared" ca="1" si="0"/>
        <v>0</v>
      </c>
      <c r="H12" s="20">
        <f t="shared" ca="1" si="0"/>
        <v>0</v>
      </c>
      <c r="I12" s="20">
        <f t="shared" ca="1" si="0"/>
        <v>0</v>
      </c>
      <c r="J12" s="26">
        <f t="shared" ca="1" si="0"/>
        <v>87</v>
      </c>
      <c r="K12" s="27">
        <f ca="1">IFERROR(VLOOKUP($A12,FInal_Dealer,MATCH(K$3,'Final Dealer Work'!$B$2:$M$2,0),0),0)</f>
        <v>76</v>
      </c>
      <c r="L12" s="20">
        <f ca="1">IFERROR(VLOOKUP($A12,FInal_Dealer,MATCH(L$3,'Final Dealer Work'!$B$2:$M$2,0),0),0)</f>
        <v>80</v>
      </c>
      <c r="M12" s="20">
        <f ca="1">IFERROR(VLOOKUP($A12,FInal_Dealer,MATCH(M$3,'Final Dealer Work'!$B$2:$M$2,0),0),0)</f>
        <v>0</v>
      </c>
      <c r="N12" s="20">
        <f ca="1">IFERROR(VLOOKUP($A12,FInal_Dealer,MATCH(N$3,'Final Dealer Work'!$B$2:$M$2,0),0),0)</f>
        <v>69</v>
      </c>
      <c r="O12" s="20">
        <f ca="1">IFERROR(VLOOKUP($A12,FInal_Dealer,MATCH(O$3,'Final Dealer Work'!$B$2:$M$2,0),0),0)</f>
        <v>0</v>
      </c>
      <c r="P12" s="20">
        <f ca="1">IFERROR(VLOOKUP($A12,FInal_Dealer,MATCH(P$3,'Final Dealer Work'!$B$2:$M$2,0),0),0)</f>
        <v>0</v>
      </c>
      <c r="Q12" s="20">
        <f ca="1">IFERROR(VLOOKUP($A12,FInal_Dealer,MATCH(Q$3,'Final Dealer Work'!$B$2:$M$2,0),0),0)</f>
        <v>0</v>
      </c>
      <c r="R12" s="20">
        <f ca="1">IFERROR(VLOOKUP($A12,FInal_Dealer,MATCH(R$3,'Final Dealer Work'!$B$2:$M$2,0),0),0)</f>
        <v>0</v>
      </c>
      <c r="S12" s="26">
        <f ca="1">IFERROR(VLOOKUP($A12,FInal_Dealer,MATCH(S$3,'Final Dealer Work'!$B$2:$M$2,0),0),0)</f>
        <v>87</v>
      </c>
      <c r="T12" s="20">
        <f t="shared" ca="1" si="9"/>
        <v>0</v>
      </c>
      <c r="U12" s="20">
        <f t="shared" ca="1" si="1"/>
        <v>0</v>
      </c>
      <c r="V12" s="20">
        <f t="shared" ca="1" si="2"/>
        <v>0</v>
      </c>
      <c r="W12" s="20">
        <f t="shared" ca="1" si="3"/>
        <v>0</v>
      </c>
      <c r="X12" s="20">
        <f t="shared" ca="1" si="4"/>
        <v>0</v>
      </c>
      <c r="Y12" s="20">
        <f t="shared" ca="1" si="5"/>
        <v>0</v>
      </c>
      <c r="Z12" s="20">
        <f t="shared" ca="1" si="6"/>
        <v>0</v>
      </c>
      <c r="AA12" s="20">
        <f t="shared" ca="1" si="7"/>
        <v>0</v>
      </c>
      <c r="AB12" s="20">
        <f t="shared" ca="1" si="8"/>
        <v>0</v>
      </c>
      <c r="AC12" s="17" t="str">
        <f t="shared" ca="1" si="10"/>
        <v>Ok</v>
      </c>
    </row>
    <row r="13" spans="1:29" x14ac:dyDescent="0.3">
      <c r="A13" s="17" t="s">
        <v>44</v>
      </c>
      <c r="B13" s="20">
        <f t="shared" ca="1" si="0"/>
        <v>52</v>
      </c>
      <c r="C13" s="20">
        <f t="shared" ca="1" si="0"/>
        <v>0</v>
      </c>
      <c r="D13" s="20">
        <f t="shared" ca="1" si="0"/>
        <v>0</v>
      </c>
      <c r="E13" s="20">
        <f t="shared" ca="1" si="0"/>
        <v>34</v>
      </c>
      <c r="F13" s="20">
        <f t="shared" ca="1" si="0"/>
        <v>0</v>
      </c>
      <c r="G13" s="20">
        <f t="shared" ca="1" si="0"/>
        <v>0</v>
      </c>
      <c r="H13" s="20">
        <f t="shared" ca="1" si="0"/>
        <v>0</v>
      </c>
      <c r="I13" s="20">
        <f t="shared" ca="1" si="0"/>
        <v>0</v>
      </c>
      <c r="J13" s="26">
        <f t="shared" ca="1" si="0"/>
        <v>18</v>
      </c>
      <c r="K13" s="27">
        <f ca="1">IFERROR(VLOOKUP($A13,FInal_Dealer,MATCH(K$3,'Final Dealer Work'!$B$2:$M$2,0),0),0)</f>
        <v>52</v>
      </c>
      <c r="L13" s="20">
        <f ca="1">IFERROR(VLOOKUP($A13,FInal_Dealer,MATCH(L$3,'Final Dealer Work'!$B$2:$M$2,0),0),0)</f>
        <v>0</v>
      </c>
      <c r="M13" s="20">
        <f ca="1">IFERROR(VLOOKUP($A13,FInal_Dealer,MATCH(M$3,'Final Dealer Work'!$B$2:$M$2,0),0),0)</f>
        <v>0</v>
      </c>
      <c r="N13" s="20">
        <f ca="1">IFERROR(VLOOKUP($A13,FInal_Dealer,MATCH(N$3,'Final Dealer Work'!$B$2:$M$2,0),0),0)</f>
        <v>34</v>
      </c>
      <c r="O13" s="20">
        <f ca="1">IFERROR(VLOOKUP($A13,FInal_Dealer,MATCH(O$3,'Final Dealer Work'!$B$2:$M$2,0),0),0)</f>
        <v>0</v>
      </c>
      <c r="P13" s="20">
        <f ca="1">IFERROR(VLOOKUP($A13,FInal_Dealer,MATCH(P$3,'Final Dealer Work'!$B$2:$M$2,0),0),0)</f>
        <v>0</v>
      </c>
      <c r="Q13" s="20">
        <f ca="1">IFERROR(VLOOKUP($A13,FInal_Dealer,MATCH(Q$3,'Final Dealer Work'!$B$2:$M$2,0),0),0)</f>
        <v>0</v>
      </c>
      <c r="R13" s="20">
        <f ca="1">IFERROR(VLOOKUP($A13,FInal_Dealer,MATCH(R$3,'Final Dealer Work'!$B$2:$M$2,0),0),0)</f>
        <v>0</v>
      </c>
      <c r="S13" s="26">
        <f ca="1">IFERROR(VLOOKUP($A13,FInal_Dealer,MATCH(S$3,'Final Dealer Work'!$B$2:$M$2,0),0),0)</f>
        <v>18</v>
      </c>
      <c r="T13" s="20">
        <f t="shared" ca="1" si="9"/>
        <v>0</v>
      </c>
      <c r="U13" s="20">
        <f t="shared" ca="1" si="1"/>
        <v>0</v>
      </c>
      <c r="V13" s="20">
        <f t="shared" ca="1" si="2"/>
        <v>0</v>
      </c>
      <c r="W13" s="20">
        <f t="shared" ca="1" si="3"/>
        <v>0</v>
      </c>
      <c r="X13" s="20">
        <f t="shared" ca="1" si="4"/>
        <v>0</v>
      </c>
      <c r="Y13" s="20">
        <f t="shared" ca="1" si="5"/>
        <v>0</v>
      </c>
      <c r="Z13" s="20">
        <f t="shared" ca="1" si="6"/>
        <v>0</v>
      </c>
      <c r="AA13" s="20">
        <f t="shared" ca="1" si="7"/>
        <v>0</v>
      </c>
      <c r="AB13" s="20">
        <f t="shared" ca="1" si="8"/>
        <v>0</v>
      </c>
      <c r="AC13" s="17" t="str">
        <f t="shared" ca="1" si="10"/>
        <v>Ok</v>
      </c>
    </row>
    <row r="14" spans="1:29" x14ac:dyDescent="0.3">
      <c r="A14" s="17" t="s">
        <v>153</v>
      </c>
      <c r="B14" s="20">
        <f t="shared" ca="1" si="0"/>
        <v>82</v>
      </c>
      <c r="C14" s="20">
        <f t="shared" ca="1" si="0"/>
        <v>0</v>
      </c>
      <c r="D14" s="20">
        <f t="shared" ca="1" si="0"/>
        <v>0</v>
      </c>
      <c r="E14" s="20">
        <f t="shared" ca="1" si="0"/>
        <v>23</v>
      </c>
      <c r="F14" s="20">
        <f t="shared" ca="1" si="0"/>
        <v>0</v>
      </c>
      <c r="G14" s="20">
        <f t="shared" ca="1" si="0"/>
        <v>0</v>
      </c>
      <c r="H14" s="20">
        <f t="shared" ca="1" si="0"/>
        <v>0</v>
      </c>
      <c r="I14" s="20">
        <f t="shared" ca="1" si="0"/>
        <v>0</v>
      </c>
      <c r="J14" s="26">
        <f t="shared" ca="1" si="0"/>
        <v>59</v>
      </c>
      <c r="K14" s="27">
        <f ca="1">IFERROR(VLOOKUP($A14,FInal_Dealer,MATCH(K$3,'Final Dealer Work'!$B$2:$M$2,0),0),0)</f>
        <v>82</v>
      </c>
      <c r="L14" s="20">
        <f ca="1">IFERROR(VLOOKUP($A14,FInal_Dealer,MATCH(L$3,'Final Dealer Work'!$B$2:$M$2,0),0),0)</f>
        <v>0</v>
      </c>
      <c r="M14" s="20">
        <f ca="1">IFERROR(VLOOKUP($A14,FInal_Dealer,MATCH(M$3,'Final Dealer Work'!$B$2:$M$2,0),0),0)</f>
        <v>0</v>
      </c>
      <c r="N14" s="20">
        <f ca="1">IFERROR(VLOOKUP($A14,FInal_Dealer,MATCH(N$3,'Final Dealer Work'!$B$2:$M$2,0),0),0)</f>
        <v>23</v>
      </c>
      <c r="O14" s="20">
        <f ca="1">IFERROR(VLOOKUP($A14,FInal_Dealer,MATCH(O$3,'Final Dealer Work'!$B$2:$M$2,0),0),0)</f>
        <v>0</v>
      </c>
      <c r="P14" s="20">
        <f ca="1">IFERROR(VLOOKUP($A14,FInal_Dealer,MATCH(P$3,'Final Dealer Work'!$B$2:$M$2,0),0),0)</f>
        <v>0</v>
      </c>
      <c r="Q14" s="20">
        <f ca="1">IFERROR(VLOOKUP($A14,FInal_Dealer,MATCH(Q$3,'Final Dealer Work'!$B$2:$M$2,0),0),0)</f>
        <v>0</v>
      </c>
      <c r="R14" s="20">
        <f ca="1">IFERROR(VLOOKUP($A14,FInal_Dealer,MATCH(R$3,'Final Dealer Work'!$B$2:$M$2,0),0),0)</f>
        <v>0</v>
      </c>
      <c r="S14" s="26">
        <f ca="1">IFERROR(VLOOKUP($A14,FInal_Dealer,MATCH(S$3,'Final Dealer Work'!$B$2:$M$2,0),0),0)</f>
        <v>59</v>
      </c>
      <c r="T14" s="20">
        <f t="shared" ca="1" si="9"/>
        <v>0</v>
      </c>
      <c r="U14" s="20">
        <f t="shared" ca="1" si="1"/>
        <v>0</v>
      </c>
      <c r="V14" s="20">
        <f t="shared" ca="1" si="2"/>
        <v>0</v>
      </c>
      <c r="W14" s="20">
        <f t="shared" ca="1" si="3"/>
        <v>0</v>
      </c>
      <c r="X14" s="20">
        <f t="shared" ca="1" si="4"/>
        <v>0</v>
      </c>
      <c r="Y14" s="20">
        <f t="shared" ca="1" si="5"/>
        <v>0</v>
      </c>
      <c r="Z14" s="20">
        <f t="shared" ca="1" si="6"/>
        <v>0</v>
      </c>
      <c r="AA14" s="20">
        <f t="shared" ca="1" si="7"/>
        <v>0</v>
      </c>
      <c r="AB14" s="20">
        <f t="shared" ca="1" si="8"/>
        <v>0</v>
      </c>
      <c r="AC14" s="17" t="str">
        <f t="shared" ca="1" si="10"/>
        <v>Ok</v>
      </c>
    </row>
    <row r="15" spans="1:29" x14ac:dyDescent="0.3">
      <c r="A15" s="17" t="s">
        <v>135</v>
      </c>
      <c r="B15" s="20">
        <f t="shared" ca="1" si="0"/>
        <v>61</v>
      </c>
      <c r="C15" s="20">
        <f t="shared" ca="1" si="0"/>
        <v>80</v>
      </c>
      <c r="D15" s="20">
        <f t="shared" ca="1" si="0"/>
        <v>0</v>
      </c>
      <c r="E15" s="20">
        <f t="shared" ca="1" si="0"/>
        <v>92</v>
      </c>
      <c r="F15" s="20">
        <f t="shared" ca="1" si="0"/>
        <v>0</v>
      </c>
      <c r="G15" s="20">
        <f t="shared" ca="1" si="0"/>
        <v>0</v>
      </c>
      <c r="H15" s="20">
        <f t="shared" ca="1" si="0"/>
        <v>0</v>
      </c>
      <c r="I15" s="20">
        <f t="shared" ca="1" si="0"/>
        <v>0</v>
      </c>
      <c r="J15" s="26">
        <f t="shared" ca="1" si="0"/>
        <v>49</v>
      </c>
      <c r="K15" s="27">
        <f ca="1">IFERROR(VLOOKUP($A15,FInal_Dealer,MATCH(K$3,'Final Dealer Work'!$B$2:$M$2,0),0),0)</f>
        <v>61</v>
      </c>
      <c r="L15" s="20">
        <f ca="1">IFERROR(VLOOKUP($A15,FInal_Dealer,MATCH(L$3,'Final Dealer Work'!$B$2:$M$2,0),0),0)</f>
        <v>80</v>
      </c>
      <c r="M15" s="20">
        <f ca="1">IFERROR(VLOOKUP($A15,FInal_Dealer,MATCH(M$3,'Final Dealer Work'!$B$2:$M$2,0),0),0)</f>
        <v>0</v>
      </c>
      <c r="N15" s="20">
        <f ca="1">IFERROR(VLOOKUP($A15,FInal_Dealer,MATCH(N$3,'Final Dealer Work'!$B$2:$M$2,0),0),0)</f>
        <v>92</v>
      </c>
      <c r="O15" s="20">
        <f ca="1">IFERROR(VLOOKUP($A15,FInal_Dealer,MATCH(O$3,'Final Dealer Work'!$B$2:$M$2,0),0),0)</f>
        <v>0</v>
      </c>
      <c r="P15" s="20">
        <f ca="1">IFERROR(VLOOKUP($A15,FInal_Dealer,MATCH(P$3,'Final Dealer Work'!$B$2:$M$2,0),0),0)</f>
        <v>0</v>
      </c>
      <c r="Q15" s="20">
        <f ca="1">IFERROR(VLOOKUP($A15,FInal_Dealer,MATCH(Q$3,'Final Dealer Work'!$B$2:$M$2,0),0),0)</f>
        <v>0</v>
      </c>
      <c r="R15" s="20">
        <f ca="1">IFERROR(VLOOKUP($A15,FInal_Dealer,MATCH(R$3,'Final Dealer Work'!$B$2:$M$2,0),0),0)</f>
        <v>0</v>
      </c>
      <c r="S15" s="26">
        <f ca="1">IFERROR(VLOOKUP($A15,FInal_Dealer,MATCH(S$3,'Final Dealer Work'!$B$2:$M$2,0),0),0)</f>
        <v>49</v>
      </c>
      <c r="T15" s="20">
        <f t="shared" ca="1" si="9"/>
        <v>0</v>
      </c>
      <c r="U15" s="20">
        <f t="shared" ca="1" si="1"/>
        <v>0</v>
      </c>
      <c r="V15" s="20">
        <f t="shared" ca="1" si="2"/>
        <v>0</v>
      </c>
      <c r="W15" s="20">
        <f t="shared" ca="1" si="3"/>
        <v>0</v>
      </c>
      <c r="X15" s="20">
        <f t="shared" ca="1" si="4"/>
        <v>0</v>
      </c>
      <c r="Y15" s="20">
        <f t="shared" ca="1" si="5"/>
        <v>0</v>
      </c>
      <c r="Z15" s="20">
        <f t="shared" ca="1" si="6"/>
        <v>0</v>
      </c>
      <c r="AA15" s="20">
        <f t="shared" ca="1" si="7"/>
        <v>0</v>
      </c>
      <c r="AB15" s="20">
        <f t="shared" ca="1" si="8"/>
        <v>0</v>
      </c>
      <c r="AC15" s="17" t="str">
        <f t="shared" ca="1" si="10"/>
        <v>Ok</v>
      </c>
    </row>
    <row r="16" spans="1:29" x14ac:dyDescent="0.3">
      <c r="A16" s="17" t="s">
        <v>156</v>
      </c>
      <c r="B16" s="20">
        <f t="shared" ca="1" si="0"/>
        <v>98</v>
      </c>
      <c r="C16" s="20">
        <f t="shared" ca="1" si="0"/>
        <v>0</v>
      </c>
      <c r="D16" s="20">
        <f t="shared" ca="1" si="0"/>
        <v>0</v>
      </c>
      <c r="E16" s="20">
        <f t="shared" ca="1" si="0"/>
        <v>14</v>
      </c>
      <c r="F16" s="20">
        <f t="shared" ca="1" si="0"/>
        <v>0</v>
      </c>
      <c r="G16" s="20">
        <f t="shared" ca="1" si="0"/>
        <v>0</v>
      </c>
      <c r="H16" s="20">
        <f t="shared" ca="1" si="0"/>
        <v>0</v>
      </c>
      <c r="I16" s="20">
        <f t="shared" ca="1" si="0"/>
        <v>0</v>
      </c>
      <c r="J16" s="20">
        <f t="shared" ca="1" si="0"/>
        <v>84</v>
      </c>
      <c r="K16" s="27">
        <f ca="1">IFERROR(VLOOKUP($A16,FInal_Dealer,MATCH(K$3,'Final Dealer Work'!$B$2:$M$2,0),0),0)</f>
        <v>98</v>
      </c>
      <c r="L16" s="20">
        <f ca="1">IFERROR(VLOOKUP($A16,FInal_Dealer,MATCH(L$3,'Final Dealer Work'!$B$2:$M$2,0),0),0)</f>
        <v>0</v>
      </c>
      <c r="M16" s="20">
        <f ca="1">IFERROR(VLOOKUP($A16,FInal_Dealer,MATCH(M$3,'Final Dealer Work'!$B$2:$M$2,0),0),0)</f>
        <v>0</v>
      </c>
      <c r="N16" s="20">
        <f ca="1">IFERROR(VLOOKUP($A16,FInal_Dealer,MATCH(N$3,'Final Dealer Work'!$B$2:$M$2,0),0),0)</f>
        <v>14</v>
      </c>
      <c r="O16" s="20">
        <f ca="1">IFERROR(VLOOKUP($A16,FInal_Dealer,MATCH(O$3,'Final Dealer Work'!$B$2:$M$2,0),0),0)</f>
        <v>0</v>
      </c>
      <c r="P16" s="20">
        <f ca="1">IFERROR(VLOOKUP($A16,FInal_Dealer,MATCH(P$3,'Final Dealer Work'!$B$2:$M$2,0),0),0)</f>
        <v>0</v>
      </c>
      <c r="Q16" s="20">
        <f ca="1">IFERROR(VLOOKUP($A16,FInal_Dealer,MATCH(Q$3,'Final Dealer Work'!$B$2:$M$2,0),0),0)</f>
        <v>0</v>
      </c>
      <c r="R16" s="20">
        <f ca="1">IFERROR(VLOOKUP($A16,FInal_Dealer,MATCH(R$3,'Final Dealer Work'!$B$2:$M$2,0),0),0)</f>
        <v>0</v>
      </c>
      <c r="S16" s="26">
        <f ca="1">IFERROR(VLOOKUP($A16,FInal_Dealer,MATCH(S$3,'Final Dealer Work'!$B$2:$M$2,0),0),0)</f>
        <v>84</v>
      </c>
      <c r="T16" s="20">
        <f t="shared" ca="1" si="9"/>
        <v>0</v>
      </c>
      <c r="U16" s="20">
        <f t="shared" ca="1" si="1"/>
        <v>0</v>
      </c>
      <c r="V16" s="20">
        <f t="shared" ca="1" si="2"/>
        <v>0</v>
      </c>
      <c r="W16" s="20">
        <f t="shared" ca="1" si="3"/>
        <v>0</v>
      </c>
      <c r="X16" s="20">
        <f t="shared" ca="1" si="4"/>
        <v>0</v>
      </c>
      <c r="Y16" s="20">
        <f t="shared" ca="1" si="5"/>
        <v>0</v>
      </c>
      <c r="Z16" s="20">
        <f t="shared" ca="1" si="6"/>
        <v>0</v>
      </c>
      <c r="AA16" s="20">
        <f t="shared" ca="1" si="7"/>
        <v>0</v>
      </c>
      <c r="AB16" s="20">
        <f t="shared" ca="1" si="8"/>
        <v>0</v>
      </c>
      <c r="AC16" s="17" t="str">
        <f t="shared" ca="1" si="10"/>
        <v>Ok</v>
      </c>
    </row>
    <row r="17" spans="1:29" x14ac:dyDescent="0.3">
      <c r="A17" s="17" t="s">
        <v>162</v>
      </c>
      <c r="B17" s="20">
        <f t="shared" ca="1" si="0"/>
        <v>0</v>
      </c>
      <c r="C17" s="20">
        <f t="shared" ca="1" si="0"/>
        <v>60</v>
      </c>
      <c r="D17" s="20">
        <f t="shared" ca="1" si="0"/>
        <v>0</v>
      </c>
      <c r="E17" s="20">
        <f t="shared" ca="1" si="0"/>
        <v>31</v>
      </c>
      <c r="F17" s="20">
        <f t="shared" ca="1" si="0"/>
        <v>0</v>
      </c>
      <c r="G17" s="20">
        <f t="shared" ca="1" si="0"/>
        <v>0</v>
      </c>
      <c r="H17" s="20">
        <f t="shared" ca="1" si="0"/>
        <v>0</v>
      </c>
      <c r="I17" s="20">
        <f t="shared" ca="1" si="0"/>
        <v>0</v>
      </c>
      <c r="J17" s="26">
        <f t="shared" ca="1" si="0"/>
        <v>29</v>
      </c>
      <c r="K17" s="27">
        <f ca="1">IFERROR(VLOOKUP($A17,FInal_Dealer,MATCH(K$3,'Final Dealer Work'!$B$2:$M$2,0),0),0)</f>
        <v>0</v>
      </c>
      <c r="L17" s="20">
        <f ca="1">IFERROR(VLOOKUP($A17,FInal_Dealer,MATCH(L$3,'Final Dealer Work'!$B$2:$M$2,0),0),0)</f>
        <v>60</v>
      </c>
      <c r="M17" s="20">
        <f ca="1">IFERROR(VLOOKUP($A17,FInal_Dealer,MATCH(M$3,'Final Dealer Work'!$B$2:$M$2,0),0),0)</f>
        <v>0</v>
      </c>
      <c r="N17" s="20">
        <f ca="1">IFERROR(VLOOKUP($A17,FInal_Dealer,MATCH(N$3,'Final Dealer Work'!$B$2:$M$2,0),0),0)</f>
        <v>31</v>
      </c>
      <c r="O17" s="20">
        <f ca="1">IFERROR(VLOOKUP($A17,FInal_Dealer,MATCH(O$3,'Final Dealer Work'!$B$2:$M$2,0),0),0)</f>
        <v>0</v>
      </c>
      <c r="P17" s="20">
        <f ca="1">IFERROR(VLOOKUP($A17,FInal_Dealer,MATCH(P$3,'Final Dealer Work'!$B$2:$M$2,0),0),0)</f>
        <v>0</v>
      </c>
      <c r="Q17" s="20">
        <f ca="1">IFERROR(VLOOKUP($A17,FInal_Dealer,MATCH(Q$3,'Final Dealer Work'!$B$2:$M$2,0),0),0)</f>
        <v>0</v>
      </c>
      <c r="R17" s="20">
        <f ca="1">IFERROR(VLOOKUP($A17,FInal_Dealer,MATCH(R$3,'Final Dealer Work'!$B$2:$M$2,0),0),0)</f>
        <v>0</v>
      </c>
      <c r="S17" s="26">
        <f ca="1">IFERROR(VLOOKUP($A17,FInal_Dealer,MATCH(S$3,'Final Dealer Work'!$B$2:$M$2,0),0),0)</f>
        <v>29</v>
      </c>
      <c r="T17" s="20">
        <f t="shared" ca="1" si="9"/>
        <v>0</v>
      </c>
      <c r="U17" s="20">
        <f t="shared" ca="1" si="1"/>
        <v>0</v>
      </c>
      <c r="V17" s="20">
        <f t="shared" ca="1" si="2"/>
        <v>0</v>
      </c>
      <c r="W17" s="20">
        <f t="shared" ca="1" si="3"/>
        <v>0</v>
      </c>
      <c r="X17" s="20">
        <f t="shared" ca="1" si="4"/>
        <v>0</v>
      </c>
      <c r="Y17" s="20">
        <f t="shared" ca="1" si="5"/>
        <v>0</v>
      </c>
      <c r="Z17" s="20">
        <f t="shared" ca="1" si="6"/>
        <v>0</v>
      </c>
      <c r="AA17" s="20">
        <f t="shared" ca="1" si="7"/>
        <v>0</v>
      </c>
      <c r="AB17" s="20">
        <f t="shared" ca="1" si="8"/>
        <v>0</v>
      </c>
      <c r="AC17" s="17" t="str">
        <f t="shared" ca="1" si="10"/>
        <v>Ok</v>
      </c>
    </row>
    <row r="18" spans="1:29" x14ac:dyDescent="0.3">
      <c r="A18" s="17" t="s">
        <v>164</v>
      </c>
      <c r="B18" s="20">
        <f t="shared" ca="1" si="0"/>
        <v>0</v>
      </c>
      <c r="C18" s="20">
        <f t="shared" ca="1" si="0"/>
        <v>40</v>
      </c>
      <c r="D18" s="20">
        <f t="shared" ca="1" si="0"/>
        <v>0</v>
      </c>
      <c r="E18" s="20">
        <f t="shared" ca="1" si="0"/>
        <v>9</v>
      </c>
      <c r="F18" s="20">
        <f t="shared" ca="1" si="0"/>
        <v>0</v>
      </c>
      <c r="G18" s="20">
        <f t="shared" ca="1" si="0"/>
        <v>0</v>
      </c>
      <c r="H18" s="20">
        <f t="shared" ca="1" si="0"/>
        <v>0</v>
      </c>
      <c r="I18" s="20">
        <f t="shared" ca="1" si="0"/>
        <v>0</v>
      </c>
      <c r="J18" s="26">
        <f t="shared" ca="1" si="0"/>
        <v>31</v>
      </c>
      <c r="K18" s="27">
        <f ca="1">IFERROR(VLOOKUP($A18,FInal_Dealer,MATCH(K$3,'Final Dealer Work'!$B$2:$M$2,0),0),0)</f>
        <v>0</v>
      </c>
      <c r="L18" s="20">
        <f ca="1">IFERROR(VLOOKUP($A18,FInal_Dealer,MATCH(L$3,'Final Dealer Work'!$B$2:$M$2,0),0),0)</f>
        <v>40</v>
      </c>
      <c r="M18" s="20">
        <f ca="1">IFERROR(VLOOKUP($A18,FInal_Dealer,MATCH(M$3,'Final Dealer Work'!$B$2:$M$2,0),0),0)</f>
        <v>0</v>
      </c>
      <c r="N18" s="20">
        <f ca="1">IFERROR(VLOOKUP($A18,FInal_Dealer,MATCH(N$3,'Final Dealer Work'!$B$2:$M$2,0),0),0)</f>
        <v>9</v>
      </c>
      <c r="O18" s="20">
        <f ca="1">IFERROR(VLOOKUP($A18,FInal_Dealer,MATCH(O$3,'Final Dealer Work'!$B$2:$M$2,0),0),0)</f>
        <v>0</v>
      </c>
      <c r="P18" s="20">
        <f ca="1">IFERROR(VLOOKUP($A18,FInal_Dealer,MATCH(P$3,'Final Dealer Work'!$B$2:$M$2,0),0),0)</f>
        <v>0</v>
      </c>
      <c r="Q18" s="20">
        <f ca="1">IFERROR(VLOOKUP($A18,FInal_Dealer,MATCH(Q$3,'Final Dealer Work'!$B$2:$M$2,0),0),0)</f>
        <v>0</v>
      </c>
      <c r="R18" s="20">
        <f ca="1">IFERROR(VLOOKUP($A18,FInal_Dealer,MATCH(R$3,'Final Dealer Work'!$B$2:$M$2,0),0),0)</f>
        <v>0</v>
      </c>
      <c r="S18" s="26">
        <f ca="1">IFERROR(VLOOKUP($A18,FInal_Dealer,MATCH(S$3,'Final Dealer Work'!$B$2:$M$2,0),0),0)</f>
        <v>31</v>
      </c>
      <c r="T18" s="20">
        <f t="shared" ca="1" si="9"/>
        <v>0</v>
      </c>
      <c r="U18" s="20">
        <f t="shared" ca="1" si="1"/>
        <v>0</v>
      </c>
      <c r="V18" s="20">
        <f t="shared" ca="1" si="2"/>
        <v>0</v>
      </c>
      <c r="W18" s="20">
        <f t="shared" ca="1" si="3"/>
        <v>0</v>
      </c>
      <c r="X18" s="20">
        <f t="shared" ca="1" si="4"/>
        <v>0</v>
      </c>
      <c r="Y18" s="20">
        <f t="shared" ca="1" si="5"/>
        <v>0</v>
      </c>
      <c r="Z18" s="20">
        <f t="shared" ca="1" si="6"/>
        <v>0</v>
      </c>
      <c r="AA18" s="20">
        <f t="shared" ca="1" si="7"/>
        <v>0</v>
      </c>
      <c r="AB18" s="20">
        <f t="shared" ca="1" si="8"/>
        <v>0</v>
      </c>
      <c r="AC18" s="17" t="str">
        <f t="shared" ca="1" si="10"/>
        <v>Ok</v>
      </c>
    </row>
    <row r="19" spans="1:29" x14ac:dyDescent="0.3">
      <c r="A19" s="17" t="s">
        <v>160</v>
      </c>
      <c r="B19" s="20">
        <f t="shared" ca="1" si="0"/>
        <v>10</v>
      </c>
      <c r="C19" s="20">
        <f t="shared" ca="1" si="0"/>
        <v>0</v>
      </c>
      <c r="D19" s="20">
        <f t="shared" ca="1" si="0"/>
        <v>0</v>
      </c>
      <c r="E19" s="20">
        <f t="shared" ca="1" si="0"/>
        <v>15</v>
      </c>
      <c r="F19" s="20">
        <f t="shared" ca="1" si="0"/>
        <v>0</v>
      </c>
      <c r="G19" s="20">
        <f t="shared" ca="1" si="0"/>
        <v>0</v>
      </c>
      <c r="H19" s="20">
        <f t="shared" ca="1" si="0"/>
        <v>0</v>
      </c>
      <c r="I19" s="20">
        <f t="shared" ca="1" si="0"/>
        <v>0</v>
      </c>
      <c r="J19" s="26">
        <f t="shared" ca="1" si="0"/>
        <v>-5</v>
      </c>
      <c r="K19" s="27">
        <f ca="1">IFERROR(VLOOKUP($A19,FInal_Dealer,MATCH(K$3,'Final Dealer Work'!$B$2:$M$2,0),0),0)</f>
        <v>10</v>
      </c>
      <c r="L19" s="20">
        <f ca="1">IFERROR(VLOOKUP($A19,FInal_Dealer,MATCH(L$3,'Final Dealer Work'!$B$2:$M$2,0),0),0)</f>
        <v>0</v>
      </c>
      <c r="M19" s="20">
        <f ca="1">IFERROR(VLOOKUP($A19,FInal_Dealer,MATCH(M$3,'Final Dealer Work'!$B$2:$M$2,0),0),0)</f>
        <v>0</v>
      </c>
      <c r="N19" s="20">
        <f ca="1">IFERROR(VLOOKUP($A19,FInal_Dealer,MATCH(N$3,'Final Dealer Work'!$B$2:$M$2,0),0),0)</f>
        <v>15</v>
      </c>
      <c r="O19" s="20">
        <f ca="1">IFERROR(VLOOKUP($A19,FInal_Dealer,MATCH(O$3,'Final Dealer Work'!$B$2:$M$2,0),0),0)</f>
        <v>0</v>
      </c>
      <c r="P19" s="20">
        <f ca="1">IFERROR(VLOOKUP($A19,FInal_Dealer,MATCH(P$3,'Final Dealer Work'!$B$2:$M$2,0),0),0)</f>
        <v>0</v>
      </c>
      <c r="Q19" s="20">
        <f ca="1">IFERROR(VLOOKUP($A19,FInal_Dealer,MATCH(Q$3,'Final Dealer Work'!$B$2:$M$2,0),0),0)</f>
        <v>0</v>
      </c>
      <c r="R19" s="20">
        <f ca="1">IFERROR(VLOOKUP($A19,FInal_Dealer,MATCH(R$3,'Final Dealer Work'!$B$2:$M$2,0),0),0)</f>
        <v>0</v>
      </c>
      <c r="S19" s="26">
        <f ca="1">IFERROR(VLOOKUP($A19,FInal_Dealer,MATCH(S$3,'Final Dealer Work'!$B$2:$M$2,0),0),0)</f>
        <v>-5</v>
      </c>
      <c r="T19" s="20">
        <f t="shared" ca="1" si="9"/>
        <v>0</v>
      </c>
      <c r="U19" s="20">
        <f t="shared" ca="1" si="1"/>
        <v>0</v>
      </c>
      <c r="V19" s="20">
        <f t="shared" ca="1" si="2"/>
        <v>0</v>
      </c>
      <c r="W19" s="20">
        <f t="shared" ca="1" si="3"/>
        <v>0</v>
      </c>
      <c r="X19" s="20">
        <f t="shared" ca="1" si="4"/>
        <v>0</v>
      </c>
      <c r="Y19" s="20">
        <f t="shared" ca="1" si="5"/>
        <v>0</v>
      </c>
      <c r="Z19" s="20">
        <f t="shared" ca="1" si="6"/>
        <v>0</v>
      </c>
      <c r="AA19" s="20">
        <f t="shared" ca="1" si="7"/>
        <v>0</v>
      </c>
      <c r="AB19" s="20">
        <f t="shared" ca="1" si="8"/>
        <v>0</v>
      </c>
      <c r="AC19" s="17" t="str">
        <f t="shared" ca="1" si="10"/>
        <v>Ok</v>
      </c>
    </row>
    <row r="20" spans="1:29" x14ac:dyDescent="0.3">
      <c r="A20" s="17" t="s">
        <v>269</v>
      </c>
      <c r="B20" s="20">
        <f t="shared" ca="1" si="0"/>
        <v>0</v>
      </c>
      <c r="C20" s="20">
        <f t="shared" ca="1" si="0"/>
        <v>0</v>
      </c>
      <c r="D20" s="20">
        <f t="shared" ca="1" si="0"/>
        <v>0</v>
      </c>
      <c r="E20" s="20">
        <f t="shared" ca="1" si="0"/>
        <v>54</v>
      </c>
      <c r="F20" s="20">
        <f t="shared" ca="1" si="0"/>
        <v>0</v>
      </c>
      <c r="G20" s="20">
        <f t="shared" ca="1" si="0"/>
        <v>0</v>
      </c>
      <c r="H20" s="20">
        <f t="shared" ca="1" si="0"/>
        <v>0</v>
      </c>
      <c r="I20" s="20">
        <f t="shared" ca="1" si="0"/>
        <v>0</v>
      </c>
      <c r="J20" s="26">
        <f t="shared" ca="1" si="0"/>
        <v>-54</v>
      </c>
      <c r="K20" s="27">
        <f ca="1">IFERROR(VLOOKUP($A20,FInal_Dealer,MATCH(K$3,'Final Dealer Work'!$B$2:$M$2,0),0),0)</f>
        <v>0</v>
      </c>
      <c r="L20" s="20">
        <f ca="1">IFERROR(VLOOKUP($A20,FInal_Dealer,MATCH(L$3,'Final Dealer Work'!$B$2:$M$2,0),0),0)</f>
        <v>0</v>
      </c>
      <c r="M20" s="20">
        <f ca="1">IFERROR(VLOOKUP($A20,FInal_Dealer,MATCH(M$3,'Final Dealer Work'!$B$2:$M$2,0),0),0)</f>
        <v>0</v>
      </c>
      <c r="N20" s="20">
        <f ca="1">IFERROR(VLOOKUP($A20,FInal_Dealer,MATCH(N$3,'Final Dealer Work'!$B$2:$M$2,0),0),0)</f>
        <v>54</v>
      </c>
      <c r="O20" s="20">
        <f ca="1">IFERROR(VLOOKUP($A20,FInal_Dealer,MATCH(O$3,'Final Dealer Work'!$B$2:$M$2,0),0),0)</f>
        <v>0</v>
      </c>
      <c r="P20" s="20">
        <f ca="1">IFERROR(VLOOKUP($A20,FInal_Dealer,MATCH(P$3,'Final Dealer Work'!$B$2:$M$2,0),0),0)</f>
        <v>0</v>
      </c>
      <c r="Q20" s="20">
        <f ca="1">IFERROR(VLOOKUP($A20,FInal_Dealer,MATCH(Q$3,'Final Dealer Work'!$B$2:$M$2,0),0),0)</f>
        <v>0</v>
      </c>
      <c r="R20" s="20">
        <f ca="1">IFERROR(VLOOKUP($A20,FInal_Dealer,MATCH(R$3,'Final Dealer Work'!$B$2:$M$2,0),0),0)</f>
        <v>0</v>
      </c>
      <c r="S20" s="26">
        <f ca="1">IFERROR(VLOOKUP($A20,FInal_Dealer,MATCH(S$3,'Final Dealer Work'!$B$2:$M$2,0),0),0)</f>
        <v>-54</v>
      </c>
      <c r="T20" s="20">
        <f t="shared" ca="1" si="9"/>
        <v>0</v>
      </c>
      <c r="U20" s="20">
        <f t="shared" ca="1" si="1"/>
        <v>0</v>
      </c>
      <c r="V20" s="20">
        <f t="shared" ca="1" si="2"/>
        <v>0</v>
      </c>
      <c r="W20" s="20">
        <f t="shared" ca="1" si="3"/>
        <v>0</v>
      </c>
      <c r="X20" s="20">
        <f t="shared" ca="1" si="4"/>
        <v>0</v>
      </c>
      <c r="Y20" s="20">
        <f t="shared" ca="1" si="5"/>
        <v>0</v>
      </c>
      <c r="Z20" s="20">
        <f t="shared" ca="1" si="6"/>
        <v>0</v>
      </c>
      <c r="AA20" s="20">
        <f t="shared" ca="1" si="7"/>
        <v>0</v>
      </c>
      <c r="AB20" s="20">
        <f t="shared" ca="1" si="8"/>
        <v>0</v>
      </c>
      <c r="AC20" s="17" t="str">
        <f t="shared" ca="1" si="10"/>
        <v>Ok</v>
      </c>
    </row>
    <row r="21" spans="1:29" x14ac:dyDescent="0.3">
      <c r="A21" s="17" t="s">
        <v>271</v>
      </c>
      <c r="B21" s="20">
        <f t="shared" ca="1" si="0"/>
        <v>0</v>
      </c>
      <c r="C21" s="20">
        <f t="shared" ca="1" si="0"/>
        <v>20</v>
      </c>
      <c r="D21" s="20">
        <f t="shared" ca="1" si="0"/>
        <v>0</v>
      </c>
      <c r="E21" s="20">
        <f t="shared" ca="1" si="0"/>
        <v>23</v>
      </c>
      <c r="F21" s="20">
        <f t="shared" ca="1" si="0"/>
        <v>0</v>
      </c>
      <c r="G21" s="20">
        <f t="shared" ca="1" si="0"/>
        <v>0</v>
      </c>
      <c r="H21" s="20">
        <f t="shared" ca="1" si="0"/>
        <v>0</v>
      </c>
      <c r="I21" s="20">
        <f t="shared" ca="1" si="0"/>
        <v>0</v>
      </c>
      <c r="J21" s="26">
        <f t="shared" ca="1" si="0"/>
        <v>-3</v>
      </c>
      <c r="K21" s="27">
        <f ca="1">IFERROR(VLOOKUP($A21,FInal_Dealer,MATCH(K$3,'Final Dealer Work'!$B$2:$M$2,0),0),0)</f>
        <v>0</v>
      </c>
      <c r="L21" s="20">
        <f ca="1">IFERROR(VLOOKUP($A21,FInal_Dealer,MATCH(L$3,'Final Dealer Work'!$B$2:$M$2,0),0),0)</f>
        <v>20</v>
      </c>
      <c r="M21" s="20">
        <f ca="1">IFERROR(VLOOKUP($A21,FInal_Dealer,MATCH(M$3,'Final Dealer Work'!$B$2:$M$2,0),0),0)</f>
        <v>0</v>
      </c>
      <c r="N21" s="20">
        <f ca="1">IFERROR(VLOOKUP($A21,FInal_Dealer,MATCH(N$3,'Final Dealer Work'!$B$2:$M$2,0),0),0)</f>
        <v>23</v>
      </c>
      <c r="O21" s="20">
        <f ca="1">IFERROR(VLOOKUP($A21,FInal_Dealer,MATCH(O$3,'Final Dealer Work'!$B$2:$M$2,0),0),0)</f>
        <v>0</v>
      </c>
      <c r="P21" s="20">
        <f ca="1">IFERROR(VLOOKUP($A21,FInal_Dealer,MATCH(P$3,'Final Dealer Work'!$B$2:$M$2,0),0),0)</f>
        <v>0</v>
      </c>
      <c r="Q21" s="20">
        <f ca="1">IFERROR(VLOOKUP($A21,FInal_Dealer,MATCH(Q$3,'Final Dealer Work'!$B$2:$M$2,0),0),0)</f>
        <v>0</v>
      </c>
      <c r="R21" s="20">
        <f ca="1">IFERROR(VLOOKUP($A21,FInal_Dealer,MATCH(R$3,'Final Dealer Work'!$B$2:$M$2,0),0),0)</f>
        <v>0</v>
      </c>
      <c r="S21" s="26">
        <f ca="1">IFERROR(VLOOKUP($A21,FInal_Dealer,MATCH(S$3,'Final Dealer Work'!$B$2:$M$2,0),0),0)</f>
        <v>-3</v>
      </c>
      <c r="T21" s="20">
        <f t="shared" ca="1" si="9"/>
        <v>0</v>
      </c>
      <c r="U21" s="20">
        <f t="shared" ca="1" si="1"/>
        <v>0</v>
      </c>
      <c r="V21" s="20">
        <f t="shared" ca="1" si="2"/>
        <v>0</v>
      </c>
      <c r="W21" s="20">
        <f t="shared" ca="1" si="3"/>
        <v>0</v>
      </c>
      <c r="X21" s="20">
        <f t="shared" ca="1" si="4"/>
        <v>0</v>
      </c>
      <c r="Y21" s="20">
        <f t="shared" ca="1" si="5"/>
        <v>0</v>
      </c>
      <c r="Z21" s="20">
        <f t="shared" ca="1" si="6"/>
        <v>0</v>
      </c>
      <c r="AA21" s="20">
        <f t="shared" ca="1" si="7"/>
        <v>0</v>
      </c>
      <c r="AB21" s="20">
        <f t="shared" ca="1" si="8"/>
        <v>0</v>
      </c>
      <c r="AC21" s="17" t="str">
        <f t="shared" ca="1" si="10"/>
        <v>Ok</v>
      </c>
    </row>
    <row r="22" spans="1:29" x14ac:dyDescent="0.3">
      <c r="A22" s="17" t="s">
        <v>168</v>
      </c>
      <c r="B22" s="20">
        <f t="shared" ca="1" si="0"/>
        <v>27</v>
      </c>
      <c r="C22" s="20">
        <f t="shared" ca="1" si="0"/>
        <v>50</v>
      </c>
      <c r="D22" s="20">
        <f t="shared" ca="1" si="0"/>
        <v>0</v>
      </c>
      <c r="E22" s="20">
        <f t="shared" ca="1" si="0"/>
        <v>33</v>
      </c>
      <c r="F22" s="20">
        <f t="shared" ca="1" si="0"/>
        <v>0</v>
      </c>
      <c r="G22" s="20">
        <f t="shared" ca="1" si="0"/>
        <v>0</v>
      </c>
      <c r="H22" s="20">
        <f t="shared" ca="1" si="0"/>
        <v>0</v>
      </c>
      <c r="I22" s="20">
        <f t="shared" ca="1" si="0"/>
        <v>0</v>
      </c>
      <c r="J22" s="26">
        <f t="shared" ca="1" si="0"/>
        <v>44</v>
      </c>
      <c r="K22" s="27">
        <f ca="1">IFERROR(VLOOKUP($A22,FInal_Dealer,MATCH(K$3,'Final Dealer Work'!$B$2:$M$2,0),0),0)</f>
        <v>27</v>
      </c>
      <c r="L22" s="20">
        <f ca="1">IFERROR(VLOOKUP($A22,FInal_Dealer,MATCH(L$3,'Final Dealer Work'!$B$2:$M$2,0),0),0)</f>
        <v>50</v>
      </c>
      <c r="M22" s="20">
        <f ca="1">IFERROR(VLOOKUP($A22,FInal_Dealer,MATCH(M$3,'Final Dealer Work'!$B$2:$M$2,0),0),0)</f>
        <v>0</v>
      </c>
      <c r="N22" s="20">
        <f ca="1">IFERROR(VLOOKUP($A22,FInal_Dealer,MATCH(N$3,'Final Dealer Work'!$B$2:$M$2,0),0),0)</f>
        <v>33</v>
      </c>
      <c r="O22" s="20">
        <f ca="1">IFERROR(VLOOKUP($A22,FInal_Dealer,MATCH(O$3,'Final Dealer Work'!$B$2:$M$2,0),0),0)</f>
        <v>0</v>
      </c>
      <c r="P22" s="20">
        <f ca="1">IFERROR(VLOOKUP($A22,FInal_Dealer,MATCH(P$3,'Final Dealer Work'!$B$2:$M$2,0),0),0)</f>
        <v>0</v>
      </c>
      <c r="Q22" s="20">
        <f ca="1">IFERROR(VLOOKUP($A22,FInal_Dealer,MATCH(Q$3,'Final Dealer Work'!$B$2:$M$2,0),0),0)</f>
        <v>0</v>
      </c>
      <c r="R22" s="20">
        <f ca="1">IFERROR(VLOOKUP($A22,FInal_Dealer,MATCH(R$3,'Final Dealer Work'!$B$2:$M$2,0),0),0)</f>
        <v>0</v>
      </c>
      <c r="S22" s="26">
        <f ca="1">IFERROR(VLOOKUP($A22,FInal_Dealer,MATCH(S$3,'Final Dealer Work'!$B$2:$M$2,0),0),0)</f>
        <v>44</v>
      </c>
      <c r="T22" s="20">
        <f t="shared" ca="1" si="9"/>
        <v>0</v>
      </c>
      <c r="U22" s="20">
        <f t="shared" ca="1" si="1"/>
        <v>0</v>
      </c>
      <c r="V22" s="20">
        <f t="shared" ca="1" si="2"/>
        <v>0</v>
      </c>
      <c r="W22" s="20">
        <f t="shared" ca="1" si="3"/>
        <v>0</v>
      </c>
      <c r="X22" s="20">
        <f t="shared" ca="1" si="4"/>
        <v>0</v>
      </c>
      <c r="Y22" s="20">
        <f t="shared" ca="1" si="5"/>
        <v>0</v>
      </c>
      <c r="Z22" s="20">
        <f t="shared" ca="1" si="6"/>
        <v>0</v>
      </c>
      <c r="AA22" s="20">
        <f t="shared" ca="1" si="7"/>
        <v>0</v>
      </c>
      <c r="AB22" s="20">
        <f t="shared" ca="1" si="8"/>
        <v>0</v>
      </c>
      <c r="AC22" s="17" t="str">
        <f t="shared" ca="1" si="10"/>
        <v>Ok</v>
      </c>
    </row>
    <row r="23" spans="1:29" x14ac:dyDescent="0.3">
      <c r="A23" s="17" t="s">
        <v>170</v>
      </c>
      <c r="B23" s="20">
        <f t="shared" ca="1" si="0"/>
        <v>0</v>
      </c>
      <c r="C23" s="20">
        <f t="shared" ca="1" si="0"/>
        <v>200</v>
      </c>
      <c r="D23" s="20">
        <f t="shared" ca="1" si="0"/>
        <v>0</v>
      </c>
      <c r="E23" s="20">
        <f t="shared" ca="1" si="0"/>
        <v>130</v>
      </c>
      <c r="F23" s="20">
        <f t="shared" ca="1" si="0"/>
        <v>0</v>
      </c>
      <c r="G23" s="20">
        <f t="shared" ca="1" si="0"/>
        <v>0</v>
      </c>
      <c r="H23" s="20">
        <f t="shared" ca="1" si="0"/>
        <v>0</v>
      </c>
      <c r="I23" s="20">
        <f t="shared" ca="1" si="0"/>
        <v>0</v>
      </c>
      <c r="J23" s="26">
        <f t="shared" ca="1" si="0"/>
        <v>70</v>
      </c>
      <c r="K23" s="27">
        <f ca="1">IFERROR(VLOOKUP($A23,FInal_Dealer,MATCH(K$3,'Final Dealer Work'!$B$2:$M$2,0),0),0)</f>
        <v>0</v>
      </c>
      <c r="L23" s="20">
        <f ca="1">IFERROR(VLOOKUP($A23,FInal_Dealer,MATCH(L$3,'Final Dealer Work'!$B$2:$M$2,0),0),0)</f>
        <v>200</v>
      </c>
      <c r="M23" s="20">
        <f ca="1">IFERROR(VLOOKUP($A23,FInal_Dealer,MATCH(M$3,'Final Dealer Work'!$B$2:$M$2,0),0),0)</f>
        <v>0</v>
      </c>
      <c r="N23" s="20">
        <f ca="1">IFERROR(VLOOKUP($A23,FInal_Dealer,MATCH(N$3,'Final Dealer Work'!$B$2:$M$2,0),0),0)</f>
        <v>130</v>
      </c>
      <c r="O23" s="20">
        <f ca="1">IFERROR(VLOOKUP($A23,FInal_Dealer,MATCH(O$3,'Final Dealer Work'!$B$2:$M$2,0),0),0)</f>
        <v>0</v>
      </c>
      <c r="P23" s="20">
        <f ca="1">IFERROR(VLOOKUP($A23,FInal_Dealer,MATCH(P$3,'Final Dealer Work'!$B$2:$M$2,0),0),0)</f>
        <v>0</v>
      </c>
      <c r="Q23" s="20">
        <f ca="1">IFERROR(VLOOKUP($A23,FInal_Dealer,MATCH(Q$3,'Final Dealer Work'!$B$2:$M$2,0),0),0)</f>
        <v>0</v>
      </c>
      <c r="R23" s="20">
        <f ca="1">IFERROR(VLOOKUP($A23,FInal_Dealer,MATCH(R$3,'Final Dealer Work'!$B$2:$M$2,0),0),0)</f>
        <v>0</v>
      </c>
      <c r="S23" s="26">
        <f ca="1">IFERROR(VLOOKUP($A23,FInal_Dealer,MATCH(S$3,'Final Dealer Work'!$B$2:$M$2,0),0),0)</f>
        <v>70</v>
      </c>
      <c r="T23" s="20">
        <f t="shared" ca="1" si="9"/>
        <v>0</v>
      </c>
      <c r="U23" s="20">
        <f t="shared" ca="1" si="1"/>
        <v>0</v>
      </c>
      <c r="V23" s="20">
        <f t="shared" ca="1" si="2"/>
        <v>0</v>
      </c>
      <c r="W23" s="20">
        <f t="shared" ca="1" si="3"/>
        <v>0</v>
      </c>
      <c r="X23" s="20">
        <f t="shared" ca="1" si="4"/>
        <v>0</v>
      </c>
      <c r="Y23" s="20">
        <f t="shared" ca="1" si="5"/>
        <v>0</v>
      </c>
      <c r="Z23" s="20">
        <f t="shared" ca="1" si="6"/>
        <v>0</v>
      </c>
      <c r="AA23" s="20">
        <f t="shared" ca="1" si="7"/>
        <v>0</v>
      </c>
      <c r="AB23" s="20">
        <f t="shared" ca="1" si="8"/>
        <v>0</v>
      </c>
      <c r="AC23" s="17" t="str">
        <f t="shared" ca="1" si="10"/>
        <v>Ok</v>
      </c>
    </row>
    <row r="24" spans="1:29" x14ac:dyDescent="0.3">
      <c r="A24" s="17" t="s">
        <v>175</v>
      </c>
      <c r="B24" s="20">
        <f t="shared" ca="1" si="0"/>
        <v>68</v>
      </c>
      <c r="C24" s="20">
        <f t="shared" ca="1" si="0"/>
        <v>400</v>
      </c>
      <c r="D24" s="20">
        <f t="shared" ca="1" si="0"/>
        <v>0</v>
      </c>
      <c r="E24" s="20">
        <f t="shared" ca="1" si="0"/>
        <v>475</v>
      </c>
      <c r="F24" s="20">
        <f t="shared" ca="1" si="0"/>
        <v>8</v>
      </c>
      <c r="G24" s="20">
        <f t="shared" ca="1" si="0"/>
        <v>0</v>
      </c>
      <c r="H24" s="20">
        <f t="shared" ca="1" si="0"/>
        <v>0</v>
      </c>
      <c r="I24" s="20">
        <f t="shared" ca="1" si="0"/>
        <v>0</v>
      </c>
      <c r="J24" s="26">
        <f t="shared" ca="1" si="0"/>
        <v>1</v>
      </c>
      <c r="K24" s="27">
        <f ca="1">IFERROR(VLOOKUP($A24,FInal_Dealer,MATCH(K$3,'Final Dealer Work'!$B$2:$M$2,0),0),0)</f>
        <v>68</v>
      </c>
      <c r="L24" s="20">
        <f ca="1">IFERROR(VLOOKUP($A24,FInal_Dealer,MATCH(L$3,'Final Dealer Work'!$B$2:$M$2,0),0),0)</f>
        <v>400</v>
      </c>
      <c r="M24" s="20">
        <f ca="1">IFERROR(VLOOKUP($A24,FInal_Dealer,MATCH(M$3,'Final Dealer Work'!$B$2:$M$2,0),0),0)</f>
        <v>0</v>
      </c>
      <c r="N24" s="20">
        <f ca="1">IFERROR(VLOOKUP($A24,FInal_Dealer,MATCH(N$3,'Final Dealer Work'!$B$2:$M$2,0),0),0)</f>
        <v>467</v>
      </c>
      <c r="O24" s="20">
        <f ca="1">IFERROR(VLOOKUP($A24,FInal_Dealer,MATCH(O$3,'Final Dealer Work'!$B$2:$M$2,0),0),0)</f>
        <v>0</v>
      </c>
      <c r="P24" s="20">
        <f ca="1">IFERROR(VLOOKUP($A24,FInal_Dealer,MATCH(P$3,'Final Dealer Work'!$B$2:$M$2,0),0),0)</f>
        <v>0</v>
      </c>
      <c r="Q24" s="20">
        <f ca="1">IFERROR(VLOOKUP($A24,FInal_Dealer,MATCH(Q$3,'Final Dealer Work'!$B$2:$M$2,0),0),0)</f>
        <v>0</v>
      </c>
      <c r="R24" s="20">
        <f ca="1">IFERROR(VLOOKUP($A24,FInal_Dealer,MATCH(R$3,'Final Dealer Work'!$B$2:$M$2,0),0),0)</f>
        <v>0</v>
      </c>
      <c r="S24" s="26">
        <f ca="1">IFERROR(VLOOKUP($A24,FInal_Dealer,MATCH(S$3,'Final Dealer Work'!$B$2:$M$2,0),0),0)</f>
        <v>1</v>
      </c>
      <c r="T24" s="20">
        <f t="shared" ca="1" si="9"/>
        <v>0</v>
      </c>
      <c r="U24" s="20">
        <f t="shared" ca="1" si="1"/>
        <v>0</v>
      </c>
      <c r="V24" s="20">
        <f t="shared" ca="1" si="2"/>
        <v>0</v>
      </c>
      <c r="W24" s="20">
        <f t="shared" ca="1" si="3"/>
        <v>8</v>
      </c>
      <c r="X24" s="20">
        <f t="shared" ca="1" si="4"/>
        <v>8</v>
      </c>
      <c r="Y24" s="20">
        <f t="shared" ca="1" si="5"/>
        <v>0</v>
      </c>
      <c r="Z24" s="20">
        <f t="shared" ca="1" si="6"/>
        <v>0</v>
      </c>
      <c r="AA24" s="20">
        <f t="shared" ca="1" si="7"/>
        <v>0</v>
      </c>
      <c r="AB24" s="20">
        <f t="shared" ca="1" si="8"/>
        <v>0</v>
      </c>
      <c r="AC24" s="17" t="str">
        <f t="shared" ca="1" si="10"/>
        <v>Ok</v>
      </c>
    </row>
    <row r="25" spans="1:29" x14ac:dyDescent="0.3">
      <c r="A25" s="17" t="s">
        <v>173</v>
      </c>
      <c r="B25" s="20">
        <f t="shared" ca="1" si="0"/>
        <v>0</v>
      </c>
      <c r="C25" s="20">
        <f t="shared" ca="1" si="0"/>
        <v>100</v>
      </c>
      <c r="D25" s="20">
        <f t="shared" ca="1" si="0"/>
        <v>0</v>
      </c>
      <c r="E25" s="20">
        <f t="shared" ca="1" si="0"/>
        <v>100</v>
      </c>
      <c r="F25" s="20">
        <f t="shared" ca="1" si="0"/>
        <v>19</v>
      </c>
      <c r="G25" s="20">
        <f t="shared" ca="1" si="0"/>
        <v>0</v>
      </c>
      <c r="H25" s="20">
        <f t="shared" ca="1" si="0"/>
        <v>0</v>
      </c>
      <c r="I25" s="20">
        <f t="shared" ca="1" si="0"/>
        <v>0</v>
      </c>
      <c r="J25" s="26">
        <f t="shared" ca="1" si="0"/>
        <v>19</v>
      </c>
      <c r="K25" s="27">
        <f ca="1">IFERROR(VLOOKUP($A25,FInal_Dealer,MATCH(K$3,'Final Dealer Work'!$B$2:$M$2,0),0),0)</f>
        <v>0</v>
      </c>
      <c r="L25" s="20">
        <f ca="1">IFERROR(VLOOKUP($A25,FInal_Dealer,MATCH(L$3,'Final Dealer Work'!$B$2:$M$2,0),0),0)</f>
        <v>100</v>
      </c>
      <c r="M25" s="20">
        <f ca="1">IFERROR(VLOOKUP($A25,FInal_Dealer,MATCH(M$3,'Final Dealer Work'!$B$2:$M$2,0),0),0)</f>
        <v>0</v>
      </c>
      <c r="N25" s="20">
        <f ca="1">IFERROR(VLOOKUP($A25,FInal_Dealer,MATCH(N$3,'Final Dealer Work'!$B$2:$M$2,0),0),0)</f>
        <v>81</v>
      </c>
      <c r="O25" s="20">
        <f ca="1">IFERROR(VLOOKUP($A25,FInal_Dealer,MATCH(O$3,'Final Dealer Work'!$B$2:$M$2,0),0),0)</f>
        <v>0</v>
      </c>
      <c r="P25" s="20">
        <f ca="1">IFERROR(VLOOKUP($A25,FInal_Dealer,MATCH(P$3,'Final Dealer Work'!$B$2:$M$2,0),0),0)</f>
        <v>0</v>
      </c>
      <c r="Q25" s="20">
        <f ca="1">IFERROR(VLOOKUP($A25,FInal_Dealer,MATCH(Q$3,'Final Dealer Work'!$B$2:$M$2,0),0),0)</f>
        <v>0</v>
      </c>
      <c r="R25" s="20">
        <f ca="1">IFERROR(VLOOKUP($A25,FInal_Dealer,MATCH(R$3,'Final Dealer Work'!$B$2:$M$2,0),0),0)</f>
        <v>0</v>
      </c>
      <c r="S25" s="26">
        <f ca="1">IFERROR(VLOOKUP($A25,FInal_Dealer,MATCH(S$3,'Final Dealer Work'!$B$2:$M$2,0),0),0)</f>
        <v>19</v>
      </c>
      <c r="T25" s="20">
        <f t="shared" ca="1" si="9"/>
        <v>0</v>
      </c>
      <c r="U25" s="20">
        <f t="shared" ca="1" si="1"/>
        <v>0</v>
      </c>
      <c r="V25" s="20">
        <f t="shared" ca="1" si="2"/>
        <v>0</v>
      </c>
      <c r="W25" s="20">
        <f t="shared" ca="1" si="3"/>
        <v>19</v>
      </c>
      <c r="X25" s="20">
        <f t="shared" ca="1" si="4"/>
        <v>19</v>
      </c>
      <c r="Y25" s="20">
        <f t="shared" ca="1" si="5"/>
        <v>0</v>
      </c>
      <c r="Z25" s="20">
        <f t="shared" ca="1" si="6"/>
        <v>0</v>
      </c>
      <c r="AA25" s="20">
        <f t="shared" ca="1" si="7"/>
        <v>0</v>
      </c>
      <c r="AB25" s="20">
        <f t="shared" ca="1" si="8"/>
        <v>0</v>
      </c>
      <c r="AC25" s="17" t="str">
        <f t="shared" ca="1" si="10"/>
        <v>Ok</v>
      </c>
    </row>
    <row r="26" spans="1:29" x14ac:dyDescent="0.3">
      <c r="A26" s="17" t="s">
        <v>177</v>
      </c>
      <c r="B26" s="20">
        <f t="shared" ca="1" si="0"/>
        <v>4</v>
      </c>
      <c r="C26" s="20">
        <f t="shared" ca="1" si="0"/>
        <v>60</v>
      </c>
      <c r="D26" s="20">
        <f t="shared" ca="1" si="0"/>
        <v>0</v>
      </c>
      <c r="E26" s="20">
        <f t="shared" ca="1" si="0"/>
        <v>65</v>
      </c>
      <c r="F26" s="20">
        <f t="shared" ca="1" si="0"/>
        <v>0</v>
      </c>
      <c r="G26" s="20">
        <f t="shared" ca="1" si="0"/>
        <v>0</v>
      </c>
      <c r="H26" s="20">
        <f t="shared" ca="1" si="0"/>
        <v>0</v>
      </c>
      <c r="I26" s="20">
        <f t="shared" ca="1" si="0"/>
        <v>0</v>
      </c>
      <c r="J26" s="26">
        <f t="shared" ca="1" si="0"/>
        <v>-1</v>
      </c>
      <c r="K26" s="27">
        <f ca="1">IFERROR(VLOOKUP($A26,FInal_Dealer,MATCH(K$3,'Final Dealer Work'!$B$2:$M$2,0),0),0)</f>
        <v>4</v>
      </c>
      <c r="L26" s="20">
        <f ca="1">IFERROR(VLOOKUP($A26,FInal_Dealer,MATCH(L$3,'Final Dealer Work'!$B$2:$M$2,0),0),0)</f>
        <v>60</v>
      </c>
      <c r="M26" s="20">
        <f ca="1">IFERROR(VLOOKUP($A26,FInal_Dealer,MATCH(M$3,'Final Dealer Work'!$B$2:$M$2,0),0),0)</f>
        <v>0</v>
      </c>
      <c r="N26" s="20">
        <f ca="1">IFERROR(VLOOKUP($A26,FInal_Dealer,MATCH(N$3,'Final Dealer Work'!$B$2:$M$2,0),0),0)</f>
        <v>65</v>
      </c>
      <c r="O26" s="20">
        <f ca="1">IFERROR(VLOOKUP($A26,FInal_Dealer,MATCH(O$3,'Final Dealer Work'!$B$2:$M$2,0),0),0)</f>
        <v>0</v>
      </c>
      <c r="P26" s="20">
        <f ca="1">IFERROR(VLOOKUP($A26,FInal_Dealer,MATCH(P$3,'Final Dealer Work'!$B$2:$M$2,0),0),0)</f>
        <v>0</v>
      </c>
      <c r="Q26" s="20">
        <f ca="1">IFERROR(VLOOKUP($A26,FInal_Dealer,MATCH(Q$3,'Final Dealer Work'!$B$2:$M$2,0),0),0)</f>
        <v>0</v>
      </c>
      <c r="R26" s="20">
        <f ca="1">IFERROR(VLOOKUP($A26,FInal_Dealer,MATCH(R$3,'Final Dealer Work'!$B$2:$M$2,0),0),0)</f>
        <v>0</v>
      </c>
      <c r="S26" s="26">
        <f ca="1">IFERROR(VLOOKUP($A26,FInal_Dealer,MATCH(S$3,'Final Dealer Work'!$B$2:$M$2,0),0),0)</f>
        <v>-1</v>
      </c>
      <c r="T26" s="20">
        <f t="shared" ca="1" si="9"/>
        <v>0</v>
      </c>
      <c r="U26" s="20">
        <f t="shared" ca="1" si="1"/>
        <v>0</v>
      </c>
      <c r="V26" s="20">
        <f t="shared" ca="1" si="2"/>
        <v>0</v>
      </c>
      <c r="W26" s="20">
        <f t="shared" ca="1" si="3"/>
        <v>0</v>
      </c>
      <c r="X26" s="20">
        <f t="shared" ca="1" si="4"/>
        <v>0</v>
      </c>
      <c r="Y26" s="20">
        <f t="shared" ca="1" si="5"/>
        <v>0</v>
      </c>
      <c r="Z26" s="20">
        <f t="shared" ca="1" si="6"/>
        <v>0</v>
      </c>
      <c r="AA26" s="20">
        <f t="shared" ca="1" si="7"/>
        <v>0</v>
      </c>
      <c r="AB26" s="20">
        <f t="shared" ca="1" si="8"/>
        <v>0</v>
      </c>
      <c r="AC26" s="17" t="str">
        <f t="shared" ca="1" si="10"/>
        <v>Ok</v>
      </c>
    </row>
    <row r="27" spans="1:29" x14ac:dyDescent="0.3">
      <c r="A27" s="17" t="s">
        <v>181</v>
      </c>
      <c r="B27" s="20">
        <f t="shared" ca="1" si="0"/>
        <v>0</v>
      </c>
      <c r="C27" s="20">
        <f t="shared" ca="1" si="0"/>
        <v>24</v>
      </c>
      <c r="D27" s="20">
        <f t="shared" ca="1" si="0"/>
        <v>0</v>
      </c>
      <c r="E27" s="20">
        <f t="shared" ca="1" si="0"/>
        <v>23</v>
      </c>
      <c r="F27" s="20">
        <f t="shared" ca="1" si="0"/>
        <v>0</v>
      </c>
      <c r="G27" s="20">
        <f t="shared" ca="1" si="0"/>
        <v>0</v>
      </c>
      <c r="H27" s="20">
        <f t="shared" ca="1" si="0"/>
        <v>0</v>
      </c>
      <c r="I27" s="20">
        <f t="shared" ca="1" si="0"/>
        <v>0</v>
      </c>
      <c r="J27" s="26">
        <f t="shared" ca="1" si="0"/>
        <v>1</v>
      </c>
      <c r="K27" s="27">
        <f ca="1">IFERROR(VLOOKUP($A27,FInal_Dealer,MATCH(K$3,'Final Dealer Work'!$B$2:$M$2,0),0),0)</f>
        <v>0</v>
      </c>
      <c r="L27" s="20">
        <f ca="1">IFERROR(VLOOKUP($A27,FInal_Dealer,MATCH(L$3,'Final Dealer Work'!$B$2:$M$2,0),0),0)</f>
        <v>24</v>
      </c>
      <c r="M27" s="20">
        <f ca="1">IFERROR(VLOOKUP($A27,FInal_Dealer,MATCH(M$3,'Final Dealer Work'!$B$2:$M$2,0),0),0)</f>
        <v>0</v>
      </c>
      <c r="N27" s="20">
        <f ca="1">IFERROR(VLOOKUP($A27,FInal_Dealer,MATCH(N$3,'Final Dealer Work'!$B$2:$M$2,0),0),0)</f>
        <v>11</v>
      </c>
      <c r="O27" s="20">
        <f ca="1">IFERROR(VLOOKUP($A27,FInal_Dealer,MATCH(O$3,'Final Dealer Work'!$B$2:$M$2,0),0),0)</f>
        <v>0</v>
      </c>
      <c r="P27" s="20">
        <f ca="1">IFERROR(VLOOKUP($A27,FInal_Dealer,MATCH(P$3,'Final Dealer Work'!$B$2:$M$2,0),0),0)</f>
        <v>0</v>
      </c>
      <c r="Q27" s="20">
        <f ca="1">IFERROR(VLOOKUP($A27,FInal_Dealer,MATCH(Q$3,'Final Dealer Work'!$B$2:$M$2,0),0),0)</f>
        <v>0</v>
      </c>
      <c r="R27" s="20">
        <f ca="1">IFERROR(VLOOKUP($A27,FInal_Dealer,MATCH(R$3,'Final Dealer Work'!$B$2:$M$2,0),0),0)</f>
        <v>0</v>
      </c>
      <c r="S27" s="26">
        <f ca="1">IFERROR(VLOOKUP($A27,FInal_Dealer,MATCH(S$3,'Final Dealer Work'!$B$2:$M$2,0),0),0)</f>
        <v>13</v>
      </c>
      <c r="T27" s="20">
        <f t="shared" ca="1" si="9"/>
        <v>0</v>
      </c>
      <c r="U27" s="20">
        <f t="shared" ca="1" si="1"/>
        <v>0</v>
      </c>
      <c r="V27" s="20">
        <f t="shared" ca="1" si="2"/>
        <v>0</v>
      </c>
      <c r="W27" s="20">
        <f t="shared" ca="1" si="3"/>
        <v>12</v>
      </c>
      <c r="X27" s="20">
        <f t="shared" ca="1" si="4"/>
        <v>0</v>
      </c>
      <c r="Y27" s="20">
        <f t="shared" ca="1" si="5"/>
        <v>0</v>
      </c>
      <c r="Z27" s="20">
        <f t="shared" ca="1" si="6"/>
        <v>0</v>
      </c>
      <c r="AA27" s="20">
        <f t="shared" ca="1" si="7"/>
        <v>0</v>
      </c>
      <c r="AB27" s="20">
        <f t="shared" ca="1" si="8"/>
        <v>-12</v>
      </c>
      <c r="AC27" t="s">
        <v>84</v>
      </c>
    </row>
    <row r="28" spans="1:29" x14ac:dyDescent="0.3">
      <c r="A28" s="17" t="s">
        <v>179</v>
      </c>
      <c r="B28" s="20">
        <f t="shared" ca="1" si="0"/>
        <v>5</v>
      </c>
      <c r="C28" s="20">
        <f t="shared" ca="1" si="0"/>
        <v>168</v>
      </c>
      <c r="D28" s="20">
        <f t="shared" ca="1" si="0"/>
        <v>0</v>
      </c>
      <c r="E28" s="20">
        <f t="shared" ca="1" si="0"/>
        <v>46</v>
      </c>
      <c r="F28" s="20">
        <f t="shared" ca="1" si="0"/>
        <v>0</v>
      </c>
      <c r="G28" s="20">
        <f t="shared" ca="1" si="0"/>
        <v>0</v>
      </c>
      <c r="H28" s="20">
        <f t="shared" ca="1" si="0"/>
        <v>0</v>
      </c>
      <c r="I28" s="20">
        <f t="shared" ca="1" si="0"/>
        <v>0</v>
      </c>
      <c r="J28" s="26">
        <f t="shared" ca="1" si="0"/>
        <v>127</v>
      </c>
      <c r="K28" s="27">
        <f ca="1">IFERROR(VLOOKUP($A28,FInal_Dealer,MATCH(K$3,'Final Dealer Work'!$B$2:$M$2,0),0),0)</f>
        <v>5</v>
      </c>
      <c r="L28" s="20">
        <f ca="1">IFERROR(VLOOKUP($A28,FInal_Dealer,MATCH(L$3,'Final Dealer Work'!$B$2:$M$2,0),0),0)</f>
        <v>168</v>
      </c>
      <c r="M28" s="20">
        <f ca="1">IFERROR(VLOOKUP($A28,FInal_Dealer,MATCH(M$3,'Final Dealer Work'!$B$2:$M$2,0),0),0)</f>
        <v>0</v>
      </c>
      <c r="N28" s="20">
        <f ca="1">IFERROR(VLOOKUP($A28,FInal_Dealer,MATCH(N$3,'Final Dealer Work'!$B$2:$M$2,0),0),0)</f>
        <v>46</v>
      </c>
      <c r="O28" s="20">
        <f ca="1">IFERROR(VLOOKUP($A28,FInal_Dealer,MATCH(O$3,'Final Dealer Work'!$B$2:$M$2,0),0),0)</f>
        <v>0</v>
      </c>
      <c r="P28" s="20">
        <f ca="1">IFERROR(VLOOKUP($A28,FInal_Dealer,MATCH(P$3,'Final Dealer Work'!$B$2:$M$2,0),0),0)</f>
        <v>0</v>
      </c>
      <c r="Q28" s="20">
        <f ca="1">IFERROR(VLOOKUP($A28,FInal_Dealer,MATCH(Q$3,'Final Dealer Work'!$B$2:$M$2,0),0),0)</f>
        <v>0</v>
      </c>
      <c r="R28" s="20">
        <f ca="1">IFERROR(VLOOKUP($A28,FInal_Dealer,MATCH(R$3,'Final Dealer Work'!$B$2:$M$2,0),0),0)</f>
        <v>0</v>
      </c>
      <c r="S28" s="26">
        <f ca="1">IFERROR(VLOOKUP($A28,FInal_Dealer,MATCH(S$3,'Final Dealer Work'!$B$2:$M$2,0),0),0)</f>
        <v>127</v>
      </c>
      <c r="T28" s="20">
        <f t="shared" ca="1" si="9"/>
        <v>0</v>
      </c>
      <c r="U28" s="20">
        <f t="shared" ca="1" si="1"/>
        <v>0</v>
      </c>
      <c r="V28" s="20">
        <f t="shared" ca="1" si="2"/>
        <v>0</v>
      </c>
      <c r="W28" s="20">
        <f t="shared" ca="1" si="3"/>
        <v>0</v>
      </c>
      <c r="X28" s="20">
        <f t="shared" ca="1" si="4"/>
        <v>0</v>
      </c>
      <c r="Y28" s="20">
        <f t="shared" ca="1" si="5"/>
        <v>0</v>
      </c>
      <c r="Z28" s="20">
        <f t="shared" ca="1" si="6"/>
        <v>0</v>
      </c>
      <c r="AA28" s="20">
        <f t="shared" ca="1" si="7"/>
        <v>0</v>
      </c>
      <c r="AB28" s="20">
        <f t="shared" ca="1" si="8"/>
        <v>0</v>
      </c>
      <c r="AC28" s="17" t="str">
        <f t="shared" ca="1" si="10"/>
        <v>Ok</v>
      </c>
    </row>
    <row r="29" spans="1:29" x14ac:dyDescent="0.3">
      <c r="A29" s="17" t="s">
        <v>183</v>
      </c>
      <c r="B29" s="20">
        <f t="shared" ca="1" si="0"/>
        <v>0</v>
      </c>
      <c r="C29" s="20">
        <f t="shared" ca="1" si="0"/>
        <v>120</v>
      </c>
      <c r="D29" s="20">
        <f t="shared" ca="1" si="0"/>
        <v>0</v>
      </c>
      <c r="E29" s="20">
        <f t="shared" ca="1" si="0"/>
        <v>0</v>
      </c>
      <c r="F29" s="20">
        <f t="shared" ca="1" si="0"/>
        <v>0</v>
      </c>
      <c r="G29" s="20">
        <f t="shared" ca="1" si="0"/>
        <v>0</v>
      </c>
      <c r="H29" s="20">
        <f t="shared" ca="1" si="0"/>
        <v>0</v>
      </c>
      <c r="I29" s="20">
        <f t="shared" ca="1" si="0"/>
        <v>0</v>
      </c>
      <c r="J29" s="26">
        <f t="shared" ca="1" si="0"/>
        <v>120</v>
      </c>
      <c r="K29" s="27">
        <f ca="1">IFERROR(VLOOKUP($A29,FInal_Dealer,MATCH(K$3,'Final Dealer Work'!$B$2:$M$2,0),0),0)</f>
        <v>0</v>
      </c>
      <c r="L29" s="20">
        <f ca="1">IFERROR(VLOOKUP($A29,FInal_Dealer,MATCH(L$3,'Final Dealer Work'!$B$2:$M$2,0),0),0)</f>
        <v>120</v>
      </c>
      <c r="M29" s="20">
        <f ca="1">IFERROR(VLOOKUP($A29,FInal_Dealer,MATCH(M$3,'Final Dealer Work'!$B$2:$M$2,0),0),0)</f>
        <v>0</v>
      </c>
      <c r="N29" s="20">
        <f ca="1">IFERROR(VLOOKUP($A29,FInal_Dealer,MATCH(N$3,'Final Dealer Work'!$B$2:$M$2,0),0),0)</f>
        <v>0</v>
      </c>
      <c r="O29" s="20">
        <f ca="1">IFERROR(VLOOKUP($A29,FInal_Dealer,MATCH(O$3,'Final Dealer Work'!$B$2:$M$2,0),0),0)</f>
        <v>0</v>
      </c>
      <c r="P29" s="20">
        <f ca="1">IFERROR(VLOOKUP($A29,FInal_Dealer,MATCH(P$3,'Final Dealer Work'!$B$2:$M$2,0),0),0)</f>
        <v>0</v>
      </c>
      <c r="Q29" s="20">
        <f ca="1">IFERROR(VLOOKUP($A29,FInal_Dealer,MATCH(Q$3,'Final Dealer Work'!$B$2:$M$2,0),0),0)</f>
        <v>0</v>
      </c>
      <c r="R29" s="20">
        <f ca="1">IFERROR(VLOOKUP($A29,FInal_Dealer,MATCH(R$3,'Final Dealer Work'!$B$2:$M$2,0),0),0)</f>
        <v>0</v>
      </c>
      <c r="S29" s="26">
        <f ca="1">IFERROR(VLOOKUP($A29,FInal_Dealer,MATCH(S$3,'Final Dealer Work'!$B$2:$M$2,0),0),0)</f>
        <v>120</v>
      </c>
      <c r="T29" s="20">
        <f t="shared" ca="1" si="9"/>
        <v>0</v>
      </c>
      <c r="U29" s="20">
        <f t="shared" ca="1" si="1"/>
        <v>0</v>
      </c>
      <c r="V29" s="20">
        <f t="shared" ca="1" si="2"/>
        <v>0</v>
      </c>
      <c r="W29" s="20">
        <f t="shared" ca="1" si="3"/>
        <v>0</v>
      </c>
      <c r="X29" s="20">
        <f t="shared" ca="1" si="4"/>
        <v>0</v>
      </c>
      <c r="Y29" s="20">
        <f t="shared" ca="1" si="5"/>
        <v>0</v>
      </c>
      <c r="Z29" s="20">
        <f t="shared" ca="1" si="6"/>
        <v>0</v>
      </c>
      <c r="AA29" s="20">
        <f t="shared" ca="1" si="7"/>
        <v>0</v>
      </c>
      <c r="AB29" s="20">
        <f t="shared" ca="1" si="8"/>
        <v>0</v>
      </c>
      <c r="AC29" s="17" t="str">
        <f t="shared" ca="1" si="10"/>
        <v>Ok</v>
      </c>
    </row>
    <row r="30" spans="1:29" x14ac:dyDescent="0.3">
      <c r="A30" s="17" t="s">
        <v>185</v>
      </c>
      <c r="B30" s="20">
        <f t="shared" ca="1" si="0"/>
        <v>20</v>
      </c>
      <c r="C30" s="20">
        <f t="shared" ca="1" si="0"/>
        <v>10</v>
      </c>
      <c r="D30" s="20">
        <f t="shared" ca="1" si="0"/>
        <v>0</v>
      </c>
      <c r="E30" s="20">
        <f t="shared" ca="1" si="0"/>
        <v>30</v>
      </c>
      <c r="F30" s="20">
        <f t="shared" ca="1" si="0"/>
        <v>0</v>
      </c>
      <c r="G30" s="20">
        <f t="shared" ca="1" si="0"/>
        <v>0</v>
      </c>
      <c r="H30" s="20">
        <f t="shared" ca="1" si="0"/>
        <v>0</v>
      </c>
      <c r="I30" s="20">
        <f t="shared" ca="1" si="0"/>
        <v>0</v>
      </c>
      <c r="J30" s="26">
        <f t="shared" ca="1" si="0"/>
        <v>0</v>
      </c>
      <c r="K30" s="27">
        <v>20</v>
      </c>
      <c r="L30" s="20">
        <v>10</v>
      </c>
      <c r="M30" s="20">
        <v>0</v>
      </c>
      <c r="N30" s="20">
        <v>30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ca="1" si="9"/>
        <v>0</v>
      </c>
      <c r="U30" s="20">
        <f t="shared" ca="1" si="1"/>
        <v>0</v>
      </c>
      <c r="V30" s="20">
        <f t="shared" ca="1" si="2"/>
        <v>0</v>
      </c>
      <c r="W30" s="20">
        <f t="shared" ca="1" si="3"/>
        <v>0</v>
      </c>
      <c r="X30" s="20">
        <f t="shared" ca="1" si="4"/>
        <v>0</v>
      </c>
      <c r="Y30" s="20">
        <f t="shared" ca="1" si="5"/>
        <v>0</v>
      </c>
      <c r="Z30" s="20">
        <f t="shared" ca="1" si="6"/>
        <v>0</v>
      </c>
      <c r="AA30" s="20">
        <f t="shared" ca="1" si="7"/>
        <v>0</v>
      </c>
      <c r="AB30" s="20">
        <f t="shared" ca="1" si="8"/>
        <v>0</v>
      </c>
      <c r="AC30" s="17" t="str">
        <f t="shared" ca="1" si="10"/>
        <v>Ok</v>
      </c>
    </row>
    <row r="31" spans="1:29" x14ac:dyDescent="0.3">
      <c r="A31" s="17" t="s">
        <v>189</v>
      </c>
      <c r="B31" s="20">
        <f t="shared" ca="1" si="0"/>
        <v>0</v>
      </c>
      <c r="C31" s="20">
        <f t="shared" ca="1" si="0"/>
        <v>24</v>
      </c>
      <c r="D31" s="20">
        <f t="shared" ca="1" si="0"/>
        <v>0</v>
      </c>
      <c r="E31" s="20">
        <f t="shared" ca="1" si="0"/>
        <v>14</v>
      </c>
      <c r="F31" s="20">
        <f t="shared" ca="1" si="0"/>
        <v>0</v>
      </c>
      <c r="G31" s="20">
        <f t="shared" ca="1" si="0"/>
        <v>0</v>
      </c>
      <c r="H31" s="20">
        <f t="shared" ca="1" si="0"/>
        <v>0</v>
      </c>
      <c r="I31" s="20">
        <f t="shared" ca="1" si="0"/>
        <v>0</v>
      </c>
      <c r="J31" s="26">
        <f t="shared" ca="1" si="0"/>
        <v>10</v>
      </c>
      <c r="K31" s="27">
        <f ca="1">IFERROR(VLOOKUP($A31,FInal_Dealer,MATCH(K$3,'Final Dealer Work'!$B$2:$M$2,0),0),0)</f>
        <v>0</v>
      </c>
      <c r="L31" s="20">
        <f ca="1">IFERROR(VLOOKUP($A31,FInal_Dealer,MATCH(L$3,'Final Dealer Work'!$B$2:$M$2,0),0),0)</f>
        <v>24</v>
      </c>
      <c r="M31" s="20">
        <f ca="1">IFERROR(VLOOKUP($A31,FInal_Dealer,MATCH(M$3,'Final Dealer Work'!$B$2:$M$2,0),0),0)</f>
        <v>0</v>
      </c>
      <c r="N31" s="20">
        <f ca="1">IFERROR(VLOOKUP($A31,FInal_Dealer,MATCH(N$3,'Final Dealer Work'!$B$2:$M$2,0),0),0)</f>
        <v>14</v>
      </c>
      <c r="O31" s="20">
        <f ca="1">IFERROR(VLOOKUP($A31,FInal_Dealer,MATCH(O$3,'Final Dealer Work'!$B$2:$M$2,0),0),0)</f>
        <v>0</v>
      </c>
      <c r="P31" s="20">
        <f ca="1">IFERROR(VLOOKUP($A31,FInal_Dealer,MATCH(P$3,'Final Dealer Work'!$B$2:$M$2,0),0),0)</f>
        <v>0</v>
      </c>
      <c r="Q31" s="20">
        <f ca="1">IFERROR(VLOOKUP($A31,FInal_Dealer,MATCH(Q$3,'Final Dealer Work'!$B$2:$M$2,0),0),0)</f>
        <v>0</v>
      </c>
      <c r="R31" s="20">
        <f ca="1">IFERROR(VLOOKUP($A31,FInal_Dealer,MATCH(R$3,'Final Dealer Work'!$B$2:$M$2,0),0),0)</f>
        <v>0</v>
      </c>
      <c r="S31" s="26">
        <f ca="1">IFERROR(VLOOKUP($A31,FInal_Dealer,MATCH(S$3,'Final Dealer Work'!$B$2:$M$2,0),0),0)</f>
        <v>10</v>
      </c>
      <c r="T31" s="20">
        <f t="shared" ca="1" si="9"/>
        <v>0</v>
      </c>
      <c r="U31" s="20">
        <f t="shared" ca="1" si="1"/>
        <v>0</v>
      </c>
      <c r="V31" s="20">
        <f t="shared" ca="1" si="2"/>
        <v>0</v>
      </c>
      <c r="W31" s="20">
        <f t="shared" ca="1" si="3"/>
        <v>0</v>
      </c>
      <c r="X31" s="20">
        <f t="shared" ca="1" si="4"/>
        <v>0</v>
      </c>
      <c r="Y31" s="20">
        <f t="shared" ca="1" si="5"/>
        <v>0</v>
      </c>
      <c r="Z31" s="20">
        <f t="shared" ca="1" si="6"/>
        <v>0</v>
      </c>
      <c r="AA31" s="20">
        <f t="shared" ca="1" si="7"/>
        <v>0</v>
      </c>
      <c r="AB31" s="20">
        <f t="shared" ca="1" si="8"/>
        <v>0</v>
      </c>
      <c r="AC31" s="17" t="str">
        <f t="shared" ca="1" si="10"/>
        <v>Ok</v>
      </c>
    </row>
    <row r="32" spans="1:29" x14ac:dyDescent="0.3">
      <c r="A32" s="17" t="s">
        <v>187</v>
      </c>
      <c r="B32" s="20">
        <f t="shared" ca="1" si="0"/>
        <v>0</v>
      </c>
      <c r="C32" s="20">
        <f t="shared" ca="1" si="0"/>
        <v>0</v>
      </c>
      <c r="D32" s="20">
        <f t="shared" ca="1" si="0"/>
        <v>0</v>
      </c>
      <c r="E32" s="20">
        <f t="shared" ref="B32:J60" ca="1" si="11">IFERROR(INDEX(Zylem,MATCH($A32,Matchrow,0),MATCH(E$3,Matchcolumn,0)),0)</f>
        <v>17</v>
      </c>
      <c r="F32" s="20">
        <f t="shared" ca="1" si="11"/>
        <v>0</v>
      </c>
      <c r="G32" s="20">
        <f t="shared" ca="1" si="11"/>
        <v>0</v>
      </c>
      <c r="H32" s="20">
        <f t="shared" ca="1" si="11"/>
        <v>0</v>
      </c>
      <c r="I32" s="20">
        <f t="shared" ca="1" si="11"/>
        <v>0</v>
      </c>
      <c r="J32" s="26">
        <f t="shared" ca="1" si="11"/>
        <v>-17</v>
      </c>
      <c r="K32" s="27">
        <f ca="1">IFERROR(VLOOKUP($A32,FInal_Dealer,MATCH(K$3,'Final Dealer Work'!$B$2:$M$2,0),0),0)</f>
        <v>0</v>
      </c>
      <c r="L32" s="20">
        <f ca="1">IFERROR(VLOOKUP($A32,FInal_Dealer,MATCH(L$3,'Final Dealer Work'!$B$2:$M$2,0),0),0)</f>
        <v>0</v>
      </c>
      <c r="M32" s="20">
        <f ca="1">IFERROR(VLOOKUP($A32,FInal_Dealer,MATCH(M$3,'Final Dealer Work'!$B$2:$M$2,0),0),0)</f>
        <v>0</v>
      </c>
      <c r="N32" s="20">
        <f ca="1">IFERROR(VLOOKUP($A32,FInal_Dealer,MATCH(N$3,'Final Dealer Work'!$B$2:$M$2,0),0),0)</f>
        <v>17</v>
      </c>
      <c r="O32" s="20">
        <f ca="1">IFERROR(VLOOKUP($A32,FInal_Dealer,MATCH(O$3,'Final Dealer Work'!$B$2:$M$2,0),0),0)</f>
        <v>0</v>
      </c>
      <c r="P32" s="20">
        <f ca="1">IFERROR(VLOOKUP($A32,FInal_Dealer,MATCH(P$3,'Final Dealer Work'!$B$2:$M$2,0),0),0)</f>
        <v>0</v>
      </c>
      <c r="Q32" s="20">
        <f ca="1">IFERROR(VLOOKUP($A32,FInal_Dealer,MATCH(Q$3,'Final Dealer Work'!$B$2:$M$2,0),0),0)</f>
        <v>0</v>
      </c>
      <c r="R32" s="20">
        <f ca="1">IFERROR(VLOOKUP($A32,FInal_Dealer,MATCH(R$3,'Final Dealer Work'!$B$2:$M$2,0),0),0)</f>
        <v>0</v>
      </c>
      <c r="S32" s="26">
        <f ca="1">IFERROR(VLOOKUP($A32,FInal_Dealer,MATCH(S$3,'Final Dealer Work'!$B$2:$M$2,0),0),0)</f>
        <v>-17</v>
      </c>
      <c r="T32" s="20">
        <f t="shared" ca="1" si="9"/>
        <v>0</v>
      </c>
      <c r="U32" s="20">
        <f t="shared" ca="1" si="1"/>
        <v>0</v>
      </c>
      <c r="V32" s="20">
        <f t="shared" ca="1" si="2"/>
        <v>0</v>
      </c>
      <c r="W32" s="20">
        <f t="shared" ca="1" si="3"/>
        <v>0</v>
      </c>
      <c r="X32" s="20">
        <f t="shared" ca="1" si="4"/>
        <v>0</v>
      </c>
      <c r="Y32" s="20">
        <f t="shared" ca="1" si="5"/>
        <v>0</v>
      </c>
      <c r="Z32" s="20">
        <f t="shared" ca="1" si="6"/>
        <v>0</v>
      </c>
      <c r="AA32" s="20">
        <f t="shared" ca="1" si="7"/>
        <v>0</v>
      </c>
      <c r="AB32" s="20">
        <f t="shared" ca="1" si="8"/>
        <v>0</v>
      </c>
      <c r="AC32" s="17" t="str">
        <f t="shared" ca="1" si="10"/>
        <v>Ok</v>
      </c>
    </row>
    <row r="33" spans="1:29" x14ac:dyDescent="0.3">
      <c r="A33" s="17" t="s">
        <v>191</v>
      </c>
      <c r="B33" s="20">
        <f t="shared" ca="1" si="11"/>
        <v>691</v>
      </c>
      <c r="C33" s="20">
        <f t="shared" ca="1" si="11"/>
        <v>2520</v>
      </c>
      <c r="D33" s="20">
        <f t="shared" ca="1" si="11"/>
        <v>0</v>
      </c>
      <c r="E33" s="20">
        <f t="shared" ca="1" si="11"/>
        <v>3013</v>
      </c>
      <c r="F33" s="20">
        <f t="shared" ca="1" si="11"/>
        <v>0</v>
      </c>
      <c r="G33" s="20">
        <f t="shared" ca="1" si="11"/>
        <v>0</v>
      </c>
      <c r="H33" s="20">
        <f t="shared" ca="1" si="11"/>
        <v>0</v>
      </c>
      <c r="I33" s="20">
        <f t="shared" ca="1" si="11"/>
        <v>0</v>
      </c>
      <c r="J33" s="26">
        <f t="shared" ca="1" si="11"/>
        <v>198</v>
      </c>
      <c r="K33" s="27">
        <f ca="1">IFERROR(VLOOKUP($A33,FInal_Dealer,MATCH(K$3,'Final Dealer Work'!$B$2:$M$2,0),0),0)</f>
        <v>691</v>
      </c>
      <c r="L33" s="20">
        <f ca="1">IFERROR(VLOOKUP($A33,FInal_Dealer,MATCH(L$3,'Final Dealer Work'!$B$2:$M$2,0),0),0)</f>
        <v>2520</v>
      </c>
      <c r="M33" s="20">
        <f ca="1">IFERROR(VLOOKUP($A33,FInal_Dealer,MATCH(M$3,'Final Dealer Work'!$B$2:$M$2,0),0),0)</f>
        <v>0</v>
      </c>
      <c r="N33" s="20">
        <f ca="1">IFERROR(VLOOKUP($A33,FInal_Dealer,MATCH(N$3,'Final Dealer Work'!$B$2:$M$2,0),0),0)</f>
        <v>3013</v>
      </c>
      <c r="O33" s="20">
        <f ca="1">IFERROR(VLOOKUP($A33,FInal_Dealer,MATCH(O$3,'Final Dealer Work'!$B$2:$M$2,0),0),0)</f>
        <v>0</v>
      </c>
      <c r="P33" s="20">
        <f ca="1">IFERROR(VLOOKUP($A33,FInal_Dealer,MATCH(P$3,'Final Dealer Work'!$B$2:$M$2,0),0),0)</f>
        <v>0</v>
      </c>
      <c r="Q33" s="20">
        <f ca="1">IFERROR(VLOOKUP($A33,FInal_Dealer,MATCH(Q$3,'Final Dealer Work'!$B$2:$M$2,0),0),0)</f>
        <v>0</v>
      </c>
      <c r="R33" s="20">
        <f ca="1">IFERROR(VLOOKUP($A33,FInal_Dealer,MATCH(R$3,'Final Dealer Work'!$B$2:$M$2,0),0),0)</f>
        <v>0</v>
      </c>
      <c r="S33" s="26">
        <f ca="1">IFERROR(VLOOKUP($A33,FInal_Dealer,MATCH(S$3,'Final Dealer Work'!$B$2:$M$2,0),0),0)</f>
        <v>198</v>
      </c>
      <c r="T33" s="20">
        <f t="shared" ca="1" si="9"/>
        <v>0</v>
      </c>
      <c r="U33" s="20">
        <f t="shared" ca="1" si="1"/>
        <v>0</v>
      </c>
      <c r="V33" s="20">
        <f t="shared" ca="1" si="2"/>
        <v>0</v>
      </c>
      <c r="W33" s="20">
        <f t="shared" ca="1" si="3"/>
        <v>0</v>
      </c>
      <c r="X33" s="20">
        <f t="shared" ca="1" si="4"/>
        <v>0</v>
      </c>
      <c r="Y33" s="20">
        <f t="shared" ca="1" si="5"/>
        <v>0</v>
      </c>
      <c r="Z33" s="20">
        <f t="shared" ca="1" si="6"/>
        <v>0</v>
      </c>
      <c r="AA33" s="20">
        <f t="shared" ca="1" si="7"/>
        <v>0</v>
      </c>
      <c r="AB33" s="20">
        <f t="shared" ca="1" si="8"/>
        <v>0</v>
      </c>
      <c r="AC33" s="17" t="str">
        <f t="shared" ca="1" si="10"/>
        <v>Ok</v>
      </c>
    </row>
    <row r="34" spans="1:29" x14ac:dyDescent="0.3">
      <c r="A34" s="17" t="s">
        <v>195</v>
      </c>
      <c r="B34" s="20">
        <f t="shared" ca="1" si="11"/>
        <v>16</v>
      </c>
      <c r="C34" s="20">
        <f t="shared" ca="1" si="11"/>
        <v>60</v>
      </c>
      <c r="D34" s="20">
        <f t="shared" ca="1" si="11"/>
        <v>20</v>
      </c>
      <c r="E34" s="20">
        <f t="shared" ca="1" si="11"/>
        <v>31</v>
      </c>
      <c r="F34" s="20">
        <f t="shared" ca="1" si="11"/>
        <v>0</v>
      </c>
      <c r="G34" s="20">
        <f t="shared" ca="1" si="11"/>
        <v>0</v>
      </c>
      <c r="H34" s="20">
        <f t="shared" ca="1" si="11"/>
        <v>0</v>
      </c>
      <c r="I34" s="20">
        <f t="shared" ca="1" si="11"/>
        <v>0</v>
      </c>
      <c r="J34" s="26">
        <f t="shared" ca="1" si="11"/>
        <v>25</v>
      </c>
      <c r="K34" s="27">
        <f ca="1">IFERROR(VLOOKUP($A34,FInal_Dealer,MATCH(K$3,'Final Dealer Work'!$B$2:$M$2,0),0),0)</f>
        <v>16</v>
      </c>
      <c r="L34" s="20">
        <f ca="1">IFERROR(VLOOKUP($A34,FInal_Dealer,MATCH(L$3,'Final Dealer Work'!$B$2:$M$2,0),0),0)</f>
        <v>40</v>
      </c>
      <c r="M34" s="20">
        <f ca="1">IFERROR(VLOOKUP($A34,FInal_Dealer,MATCH(M$3,'Final Dealer Work'!$B$2:$M$2,0),0),0)</f>
        <v>0</v>
      </c>
      <c r="N34" s="20">
        <f ca="1">IFERROR(VLOOKUP($A34,FInal_Dealer,MATCH(N$3,'Final Dealer Work'!$B$2:$M$2,0),0),0)</f>
        <v>31</v>
      </c>
      <c r="O34" s="20">
        <f ca="1">IFERROR(VLOOKUP($A34,FInal_Dealer,MATCH(O$3,'Final Dealer Work'!$B$2:$M$2,0),0),0)</f>
        <v>0</v>
      </c>
      <c r="P34" s="20">
        <f ca="1">IFERROR(VLOOKUP($A34,FInal_Dealer,MATCH(P$3,'Final Dealer Work'!$B$2:$M$2,0),0),0)</f>
        <v>0</v>
      </c>
      <c r="Q34" s="20">
        <f ca="1">IFERROR(VLOOKUP($A34,FInal_Dealer,MATCH(Q$3,'Final Dealer Work'!$B$2:$M$2,0),0),0)</f>
        <v>0</v>
      </c>
      <c r="R34" s="20">
        <f ca="1">IFERROR(VLOOKUP($A34,FInal_Dealer,MATCH(R$3,'Final Dealer Work'!$B$2:$M$2,0),0),0)</f>
        <v>0</v>
      </c>
      <c r="S34" s="26">
        <f ca="1">IFERROR(VLOOKUP($A34,FInal_Dealer,MATCH(S$3,'Final Dealer Work'!$B$2:$M$2,0),0),0)</f>
        <v>25</v>
      </c>
      <c r="T34" s="20">
        <f t="shared" ca="1" si="9"/>
        <v>0</v>
      </c>
      <c r="U34" s="20">
        <f t="shared" ca="1" si="1"/>
        <v>20</v>
      </c>
      <c r="V34" s="20">
        <f t="shared" ca="1" si="2"/>
        <v>20</v>
      </c>
      <c r="W34" s="20">
        <f t="shared" ca="1" si="3"/>
        <v>0</v>
      </c>
      <c r="X34" s="20">
        <f t="shared" ca="1" si="4"/>
        <v>0</v>
      </c>
      <c r="Y34" s="20">
        <f t="shared" ca="1" si="5"/>
        <v>0</v>
      </c>
      <c r="Z34" s="20">
        <f t="shared" ca="1" si="6"/>
        <v>0</v>
      </c>
      <c r="AA34" s="20">
        <f t="shared" ca="1" si="7"/>
        <v>0</v>
      </c>
      <c r="AB34" s="20">
        <f t="shared" ca="1" si="8"/>
        <v>0</v>
      </c>
      <c r="AC34" s="17" t="str">
        <f t="shared" ca="1" si="10"/>
        <v>Ok</v>
      </c>
    </row>
    <row r="35" spans="1:29" x14ac:dyDescent="0.3">
      <c r="A35" s="17" t="s">
        <v>197</v>
      </c>
      <c r="B35" s="20">
        <f t="shared" ca="1" si="11"/>
        <v>132</v>
      </c>
      <c r="C35" s="20">
        <f t="shared" ca="1" si="11"/>
        <v>200</v>
      </c>
      <c r="D35" s="20">
        <f t="shared" ca="1" si="11"/>
        <v>240</v>
      </c>
      <c r="E35" s="20">
        <f t="shared" ca="1" si="11"/>
        <v>227</v>
      </c>
      <c r="F35" s="20">
        <f t="shared" ca="1" si="11"/>
        <v>0</v>
      </c>
      <c r="G35" s="20">
        <f t="shared" ca="1" si="11"/>
        <v>0</v>
      </c>
      <c r="H35" s="20">
        <f t="shared" ca="1" si="11"/>
        <v>0</v>
      </c>
      <c r="I35" s="20">
        <f t="shared" ca="1" si="11"/>
        <v>0</v>
      </c>
      <c r="J35" s="26">
        <f t="shared" ca="1" si="11"/>
        <v>-135</v>
      </c>
      <c r="K35" s="27">
        <f ca="1">IFERROR(VLOOKUP($A35,FInal_Dealer,MATCH(K$3,'Final Dealer Work'!$B$2:$M$2,0),0),0)</f>
        <v>132</v>
      </c>
      <c r="L35" s="20">
        <f ca="1">IFERROR(VLOOKUP($A35,FInal_Dealer,MATCH(L$3,'Final Dealer Work'!$B$2:$M$2,0),0),0)</f>
        <v>-40</v>
      </c>
      <c r="M35" s="20">
        <f ca="1">IFERROR(VLOOKUP($A35,FInal_Dealer,MATCH(M$3,'Final Dealer Work'!$B$2:$M$2,0),0),0)</f>
        <v>0</v>
      </c>
      <c r="N35" s="20">
        <f ca="1">IFERROR(VLOOKUP($A35,FInal_Dealer,MATCH(N$3,'Final Dealer Work'!$B$2:$M$2,0),0),0)</f>
        <v>227</v>
      </c>
      <c r="O35" s="20">
        <f ca="1">IFERROR(VLOOKUP($A35,FInal_Dealer,MATCH(O$3,'Final Dealer Work'!$B$2:$M$2,0),0),0)</f>
        <v>0</v>
      </c>
      <c r="P35" s="20">
        <f ca="1">IFERROR(VLOOKUP($A35,FInal_Dealer,MATCH(P$3,'Final Dealer Work'!$B$2:$M$2,0),0),0)</f>
        <v>0</v>
      </c>
      <c r="Q35" s="20">
        <f ca="1">IFERROR(VLOOKUP($A35,FInal_Dealer,MATCH(Q$3,'Final Dealer Work'!$B$2:$M$2,0),0),0)</f>
        <v>0</v>
      </c>
      <c r="R35" s="20">
        <f ca="1">IFERROR(VLOOKUP($A35,FInal_Dealer,MATCH(R$3,'Final Dealer Work'!$B$2:$M$2,0),0),0)</f>
        <v>0</v>
      </c>
      <c r="S35" s="26">
        <f ca="1">IFERROR(VLOOKUP($A35,FInal_Dealer,MATCH(S$3,'Final Dealer Work'!$B$2:$M$2,0),0),0)</f>
        <v>-135</v>
      </c>
      <c r="T35" s="20">
        <f t="shared" ca="1" si="9"/>
        <v>0</v>
      </c>
      <c r="U35" s="20">
        <f t="shared" ca="1" si="1"/>
        <v>240</v>
      </c>
      <c r="V35" s="20">
        <f t="shared" ca="1" si="2"/>
        <v>240</v>
      </c>
      <c r="W35" s="20">
        <f t="shared" ca="1" si="3"/>
        <v>0</v>
      </c>
      <c r="X35" s="20">
        <f t="shared" ca="1" si="4"/>
        <v>0</v>
      </c>
      <c r="Y35" s="20">
        <f t="shared" ca="1" si="5"/>
        <v>0</v>
      </c>
      <c r="Z35" s="20">
        <f t="shared" ca="1" si="6"/>
        <v>0</v>
      </c>
      <c r="AA35" s="20">
        <f t="shared" ca="1" si="7"/>
        <v>0</v>
      </c>
      <c r="AB35" s="20">
        <f t="shared" ca="1" si="8"/>
        <v>0</v>
      </c>
      <c r="AC35" s="17" t="str">
        <f t="shared" ca="1" si="10"/>
        <v>Ok</v>
      </c>
    </row>
    <row r="36" spans="1:29" x14ac:dyDescent="0.3">
      <c r="A36" s="17" t="s">
        <v>193</v>
      </c>
      <c r="B36" s="20">
        <f t="shared" ca="1" si="11"/>
        <v>132</v>
      </c>
      <c r="C36" s="20">
        <f t="shared" ca="1" si="11"/>
        <v>50</v>
      </c>
      <c r="D36" s="20">
        <f t="shared" ca="1" si="11"/>
        <v>0</v>
      </c>
      <c r="E36" s="20">
        <f t="shared" ca="1" si="11"/>
        <v>138</v>
      </c>
      <c r="F36" s="20">
        <f t="shared" ca="1" si="11"/>
        <v>0</v>
      </c>
      <c r="G36" s="20">
        <f t="shared" ca="1" si="11"/>
        <v>0</v>
      </c>
      <c r="H36" s="20">
        <f t="shared" ca="1" si="11"/>
        <v>0</v>
      </c>
      <c r="I36" s="20">
        <f t="shared" ca="1" si="11"/>
        <v>0</v>
      </c>
      <c r="J36" s="26">
        <f t="shared" ca="1" si="11"/>
        <v>44</v>
      </c>
      <c r="K36" s="27">
        <f ca="1">IFERROR(VLOOKUP($A36,FInal_Dealer,MATCH(K$3,'Final Dealer Work'!$B$2:$M$2,0),0),0)</f>
        <v>132</v>
      </c>
      <c r="L36" s="20">
        <f ca="1">IFERROR(VLOOKUP($A36,FInal_Dealer,MATCH(L$3,'Final Dealer Work'!$B$2:$M$2,0),0),0)</f>
        <v>50</v>
      </c>
      <c r="M36" s="20">
        <f ca="1">IFERROR(VLOOKUP($A36,FInal_Dealer,MATCH(M$3,'Final Dealer Work'!$B$2:$M$2,0),0),0)</f>
        <v>0</v>
      </c>
      <c r="N36" s="20">
        <f ca="1">IFERROR(VLOOKUP($A36,FInal_Dealer,MATCH(N$3,'Final Dealer Work'!$B$2:$M$2,0),0),0)</f>
        <v>138</v>
      </c>
      <c r="O36" s="20">
        <f ca="1">IFERROR(VLOOKUP($A36,FInal_Dealer,MATCH(O$3,'Final Dealer Work'!$B$2:$M$2,0),0),0)</f>
        <v>0</v>
      </c>
      <c r="P36" s="20">
        <f ca="1">IFERROR(VLOOKUP($A36,FInal_Dealer,MATCH(P$3,'Final Dealer Work'!$B$2:$M$2,0),0),0)</f>
        <v>0</v>
      </c>
      <c r="Q36" s="20">
        <f ca="1">IFERROR(VLOOKUP($A36,FInal_Dealer,MATCH(Q$3,'Final Dealer Work'!$B$2:$M$2,0),0),0)</f>
        <v>0</v>
      </c>
      <c r="R36" s="20">
        <f ca="1">IFERROR(VLOOKUP($A36,FInal_Dealer,MATCH(R$3,'Final Dealer Work'!$B$2:$M$2,0),0),0)</f>
        <v>0</v>
      </c>
      <c r="S36" s="26">
        <f ca="1">IFERROR(VLOOKUP($A36,FInal_Dealer,MATCH(S$3,'Final Dealer Work'!$B$2:$M$2,0),0),0)</f>
        <v>44</v>
      </c>
      <c r="T36" s="20">
        <f t="shared" ca="1" si="9"/>
        <v>0</v>
      </c>
      <c r="U36" s="20">
        <f t="shared" ca="1" si="1"/>
        <v>0</v>
      </c>
      <c r="V36" s="20">
        <f t="shared" ca="1" si="2"/>
        <v>0</v>
      </c>
      <c r="W36" s="20">
        <f t="shared" ca="1" si="3"/>
        <v>0</v>
      </c>
      <c r="X36" s="20">
        <f t="shared" ca="1" si="4"/>
        <v>0</v>
      </c>
      <c r="Y36" s="20">
        <f t="shared" ca="1" si="5"/>
        <v>0</v>
      </c>
      <c r="Z36" s="20">
        <f t="shared" ca="1" si="6"/>
        <v>0</v>
      </c>
      <c r="AA36" s="20">
        <f t="shared" ca="1" si="7"/>
        <v>0</v>
      </c>
      <c r="AB36" s="20">
        <f t="shared" ca="1" si="8"/>
        <v>0</v>
      </c>
      <c r="AC36" s="17" t="str">
        <f t="shared" ca="1" si="10"/>
        <v>Ok</v>
      </c>
    </row>
    <row r="37" spans="1:29" x14ac:dyDescent="0.3">
      <c r="A37" s="17" t="s">
        <v>199</v>
      </c>
      <c r="B37" s="20">
        <f t="shared" ca="1" si="11"/>
        <v>0</v>
      </c>
      <c r="C37" s="20">
        <f t="shared" ca="1" si="11"/>
        <v>0</v>
      </c>
      <c r="D37" s="20">
        <f t="shared" ca="1" si="11"/>
        <v>0</v>
      </c>
      <c r="E37" s="20">
        <f t="shared" ca="1" si="11"/>
        <v>10</v>
      </c>
      <c r="F37" s="20">
        <f t="shared" ca="1" si="11"/>
        <v>0</v>
      </c>
      <c r="G37" s="20">
        <f t="shared" ca="1" si="11"/>
        <v>0</v>
      </c>
      <c r="H37" s="20">
        <f t="shared" ca="1" si="11"/>
        <v>0</v>
      </c>
      <c r="I37" s="20">
        <f t="shared" ca="1" si="11"/>
        <v>0</v>
      </c>
      <c r="J37" s="26">
        <f t="shared" ca="1" si="11"/>
        <v>-10</v>
      </c>
      <c r="K37" s="27">
        <f ca="1">IFERROR(VLOOKUP($A37,FInal_Dealer,MATCH(K$3,'Final Dealer Work'!$B$2:$M$2,0),0),0)</f>
        <v>0</v>
      </c>
      <c r="L37" s="20">
        <f ca="1">IFERROR(VLOOKUP($A37,FInal_Dealer,MATCH(L$3,'Final Dealer Work'!$B$2:$M$2,0),0),0)</f>
        <v>0</v>
      </c>
      <c r="M37" s="20">
        <f ca="1">IFERROR(VLOOKUP($A37,FInal_Dealer,MATCH(M$3,'Final Dealer Work'!$B$2:$M$2,0),0),0)</f>
        <v>0</v>
      </c>
      <c r="N37" s="20">
        <f ca="1">IFERROR(VLOOKUP($A37,FInal_Dealer,MATCH(N$3,'Final Dealer Work'!$B$2:$M$2,0),0),0)</f>
        <v>10</v>
      </c>
      <c r="O37" s="20">
        <f ca="1">IFERROR(VLOOKUP($A37,FInal_Dealer,MATCH(O$3,'Final Dealer Work'!$B$2:$M$2,0),0),0)</f>
        <v>0</v>
      </c>
      <c r="P37" s="20">
        <f ca="1">IFERROR(VLOOKUP($A37,FInal_Dealer,MATCH(P$3,'Final Dealer Work'!$B$2:$M$2,0),0),0)</f>
        <v>0</v>
      </c>
      <c r="Q37" s="20">
        <f ca="1">IFERROR(VLOOKUP($A37,FInal_Dealer,MATCH(Q$3,'Final Dealer Work'!$B$2:$M$2,0),0),0)</f>
        <v>0</v>
      </c>
      <c r="R37" s="20">
        <f ca="1">IFERROR(VLOOKUP($A37,FInal_Dealer,MATCH(R$3,'Final Dealer Work'!$B$2:$M$2,0),0),0)</f>
        <v>0</v>
      </c>
      <c r="S37" s="26">
        <f ca="1">IFERROR(VLOOKUP($A37,FInal_Dealer,MATCH(S$3,'Final Dealer Work'!$B$2:$M$2,0),0),0)</f>
        <v>-10</v>
      </c>
      <c r="T37" s="20">
        <f t="shared" ca="1" si="9"/>
        <v>0</v>
      </c>
      <c r="U37" s="20">
        <f t="shared" ca="1" si="1"/>
        <v>0</v>
      </c>
      <c r="V37" s="20">
        <f t="shared" ca="1" si="2"/>
        <v>0</v>
      </c>
      <c r="W37" s="20">
        <f t="shared" ca="1" si="3"/>
        <v>0</v>
      </c>
      <c r="X37" s="20">
        <f t="shared" ca="1" si="4"/>
        <v>0</v>
      </c>
      <c r="Y37" s="20">
        <f t="shared" ca="1" si="5"/>
        <v>0</v>
      </c>
      <c r="Z37" s="20">
        <f t="shared" ca="1" si="6"/>
        <v>0</v>
      </c>
      <c r="AA37" s="20">
        <f t="shared" ca="1" si="7"/>
        <v>0</v>
      </c>
      <c r="AB37" s="20">
        <f t="shared" ca="1" si="8"/>
        <v>0</v>
      </c>
      <c r="AC37" s="17" t="str">
        <f t="shared" ca="1" si="10"/>
        <v>Ok</v>
      </c>
    </row>
    <row r="38" spans="1:29" x14ac:dyDescent="0.3">
      <c r="A38" s="17" t="s">
        <v>201</v>
      </c>
      <c r="B38" s="20">
        <f t="shared" ca="1" si="11"/>
        <v>0</v>
      </c>
      <c r="C38" s="20">
        <f t="shared" ca="1" si="11"/>
        <v>40</v>
      </c>
      <c r="D38" s="20">
        <f t="shared" ca="1" si="11"/>
        <v>0</v>
      </c>
      <c r="E38" s="20">
        <f t="shared" ca="1" si="11"/>
        <v>11</v>
      </c>
      <c r="F38" s="20">
        <f t="shared" ca="1" si="11"/>
        <v>0</v>
      </c>
      <c r="G38" s="20">
        <f t="shared" ca="1" si="11"/>
        <v>0</v>
      </c>
      <c r="H38" s="20">
        <f t="shared" ca="1" si="11"/>
        <v>0</v>
      </c>
      <c r="I38" s="20">
        <f t="shared" ca="1" si="11"/>
        <v>0</v>
      </c>
      <c r="J38" s="26">
        <f t="shared" ca="1" si="11"/>
        <v>29</v>
      </c>
      <c r="K38" s="27">
        <f ca="1">IFERROR(VLOOKUP($A38,FInal_Dealer,MATCH(K$3,'Final Dealer Work'!$B$2:$M$2,0),0),0)</f>
        <v>0</v>
      </c>
      <c r="L38" s="20">
        <f ca="1">IFERROR(VLOOKUP($A38,FInal_Dealer,MATCH(L$3,'Final Dealer Work'!$B$2:$M$2,0),0),0)</f>
        <v>40</v>
      </c>
      <c r="M38" s="20">
        <f ca="1">IFERROR(VLOOKUP($A38,FInal_Dealer,MATCH(M$3,'Final Dealer Work'!$B$2:$M$2,0),0),0)</f>
        <v>0</v>
      </c>
      <c r="N38" s="20">
        <f ca="1">IFERROR(VLOOKUP($A38,FInal_Dealer,MATCH(N$3,'Final Dealer Work'!$B$2:$M$2,0),0),0)</f>
        <v>11</v>
      </c>
      <c r="O38" s="20">
        <f ca="1">IFERROR(VLOOKUP($A38,FInal_Dealer,MATCH(O$3,'Final Dealer Work'!$B$2:$M$2,0),0),0)</f>
        <v>0</v>
      </c>
      <c r="P38" s="20">
        <f ca="1">IFERROR(VLOOKUP($A38,FInal_Dealer,MATCH(P$3,'Final Dealer Work'!$B$2:$M$2,0),0),0)</f>
        <v>0</v>
      </c>
      <c r="Q38" s="20">
        <f ca="1">IFERROR(VLOOKUP($A38,FInal_Dealer,MATCH(Q$3,'Final Dealer Work'!$B$2:$M$2,0),0),0)</f>
        <v>0</v>
      </c>
      <c r="R38" s="20">
        <f ca="1">IFERROR(VLOOKUP($A38,FInal_Dealer,MATCH(R$3,'Final Dealer Work'!$B$2:$M$2,0),0),0)</f>
        <v>0</v>
      </c>
      <c r="S38" s="26">
        <f ca="1">IFERROR(VLOOKUP($A38,FInal_Dealer,MATCH(S$3,'Final Dealer Work'!$B$2:$M$2,0),0),0)</f>
        <v>29</v>
      </c>
      <c r="T38" s="20">
        <f t="shared" ca="1" si="9"/>
        <v>0</v>
      </c>
      <c r="U38" s="20">
        <f t="shared" ca="1" si="1"/>
        <v>0</v>
      </c>
      <c r="V38" s="20">
        <f t="shared" ca="1" si="2"/>
        <v>0</v>
      </c>
      <c r="W38" s="20">
        <f t="shared" ca="1" si="3"/>
        <v>0</v>
      </c>
      <c r="X38" s="20">
        <f t="shared" ca="1" si="4"/>
        <v>0</v>
      </c>
      <c r="Y38" s="20">
        <f t="shared" ca="1" si="5"/>
        <v>0</v>
      </c>
      <c r="Z38" s="20">
        <f t="shared" ca="1" si="6"/>
        <v>0</v>
      </c>
      <c r="AA38" s="20">
        <f t="shared" ca="1" si="7"/>
        <v>0</v>
      </c>
      <c r="AB38" s="20">
        <f t="shared" ca="1" si="8"/>
        <v>0</v>
      </c>
      <c r="AC38" s="17" t="str">
        <f t="shared" ca="1" si="10"/>
        <v>Ok</v>
      </c>
    </row>
    <row r="39" spans="1:29" x14ac:dyDescent="0.3">
      <c r="A39" s="17" t="s">
        <v>203</v>
      </c>
      <c r="B39" s="20">
        <f t="shared" ca="1" si="11"/>
        <v>0</v>
      </c>
      <c r="C39" s="20">
        <f t="shared" ca="1" si="11"/>
        <v>80</v>
      </c>
      <c r="D39" s="20">
        <f t="shared" ca="1" si="11"/>
        <v>0</v>
      </c>
      <c r="E39" s="20">
        <f t="shared" ca="1" si="11"/>
        <v>67</v>
      </c>
      <c r="F39" s="20">
        <f t="shared" ca="1" si="11"/>
        <v>0</v>
      </c>
      <c r="G39" s="20">
        <f t="shared" ca="1" si="11"/>
        <v>0</v>
      </c>
      <c r="H39" s="20">
        <f t="shared" ca="1" si="11"/>
        <v>0</v>
      </c>
      <c r="I39" s="20">
        <f t="shared" ca="1" si="11"/>
        <v>0</v>
      </c>
      <c r="J39" s="26">
        <f t="shared" ca="1" si="11"/>
        <v>13</v>
      </c>
      <c r="K39" s="27">
        <f ca="1">IFERROR(VLOOKUP($A39,FInal_Dealer,MATCH(K$3,'Final Dealer Work'!$B$2:$M$2,0),0),0)</f>
        <v>0</v>
      </c>
      <c r="L39" s="20">
        <f ca="1">IFERROR(VLOOKUP($A39,FInal_Dealer,MATCH(L$3,'Final Dealer Work'!$B$2:$M$2,0),0),0)</f>
        <v>80</v>
      </c>
      <c r="M39" s="20">
        <f ca="1">IFERROR(VLOOKUP($A39,FInal_Dealer,MATCH(M$3,'Final Dealer Work'!$B$2:$M$2,0),0),0)</f>
        <v>0</v>
      </c>
      <c r="N39" s="20">
        <f ca="1">IFERROR(VLOOKUP($A39,FInal_Dealer,MATCH(N$3,'Final Dealer Work'!$B$2:$M$2,0),0),0)</f>
        <v>67</v>
      </c>
      <c r="O39" s="20">
        <f ca="1">IFERROR(VLOOKUP($A39,FInal_Dealer,MATCH(O$3,'Final Dealer Work'!$B$2:$M$2,0),0),0)</f>
        <v>0</v>
      </c>
      <c r="P39" s="20">
        <f ca="1">IFERROR(VLOOKUP($A39,FInal_Dealer,MATCH(P$3,'Final Dealer Work'!$B$2:$M$2,0),0),0)</f>
        <v>0</v>
      </c>
      <c r="Q39" s="20">
        <f ca="1">IFERROR(VLOOKUP($A39,FInal_Dealer,MATCH(Q$3,'Final Dealer Work'!$B$2:$M$2,0),0),0)</f>
        <v>0</v>
      </c>
      <c r="R39" s="20">
        <f ca="1">IFERROR(VLOOKUP($A39,FInal_Dealer,MATCH(R$3,'Final Dealer Work'!$B$2:$M$2,0),0),0)</f>
        <v>0</v>
      </c>
      <c r="S39" s="26">
        <f ca="1">IFERROR(VLOOKUP($A39,FInal_Dealer,MATCH(S$3,'Final Dealer Work'!$B$2:$M$2,0),0),0)</f>
        <v>13</v>
      </c>
      <c r="T39" s="20">
        <f t="shared" ca="1" si="9"/>
        <v>0</v>
      </c>
      <c r="U39" s="20">
        <f t="shared" ca="1" si="1"/>
        <v>0</v>
      </c>
      <c r="V39" s="20">
        <f t="shared" ca="1" si="2"/>
        <v>0</v>
      </c>
      <c r="W39" s="20">
        <f t="shared" ca="1" si="3"/>
        <v>0</v>
      </c>
      <c r="X39" s="20">
        <f t="shared" ca="1" si="4"/>
        <v>0</v>
      </c>
      <c r="Y39" s="20">
        <f t="shared" ca="1" si="5"/>
        <v>0</v>
      </c>
      <c r="Z39" s="20">
        <f t="shared" ca="1" si="6"/>
        <v>0</v>
      </c>
      <c r="AA39" s="20">
        <f t="shared" ca="1" si="7"/>
        <v>0</v>
      </c>
      <c r="AB39" s="20">
        <f t="shared" ca="1" si="8"/>
        <v>0</v>
      </c>
      <c r="AC39" s="17" t="str">
        <f t="shared" ca="1" si="10"/>
        <v>Ok</v>
      </c>
    </row>
    <row r="40" spans="1:29" x14ac:dyDescent="0.3">
      <c r="A40" s="17" t="s">
        <v>205</v>
      </c>
      <c r="B40" s="20">
        <f t="shared" ca="1" si="11"/>
        <v>13</v>
      </c>
      <c r="C40" s="20">
        <f t="shared" ca="1" si="11"/>
        <v>20</v>
      </c>
      <c r="D40" s="20">
        <f t="shared" ca="1" si="11"/>
        <v>0</v>
      </c>
      <c r="E40" s="20">
        <f t="shared" ca="1" si="11"/>
        <v>19</v>
      </c>
      <c r="F40" s="20">
        <f t="shared" ca="1" si="11"/>
        <v>0</v>
      </c>
      <c r="G40" s="20">
        <f t="shared" ca="1" si="11"/>
        <v>0</v>
      </c>
      <c r="H40" s="20">
        <f t="shared" ca="1" si="11"/>
        <v>0</v>
      </c>
      <c r="I40" s="20">
        <f t="shared" ca="1" si="11"/>
        <v>0</v>
      </c>
      <c r="J40" s="26">
        <f t="shared" ca="1" si="11"/>
        <v>14</v>
      </c>
      <c r="K40" s="27">
        <f ca="1">IFERROR(VLOOKUP($A40,FInal_Dealer,MATCH(K$3,'Final Dealer Work'!$B$2:$M$2,0),0),0)</f>
        <v>13</v>
      </c>
      <c r="L40" s="20">
        <f ca="1">IFERROR(VLOOKUP($A40,FInal_Dealer,MATCH(L$3,'Final Dealer Work'!$B$2:$M$2,0),0),0)</f>
        <v>20</v>
      </c>
      <c r="M40" s="20">
        <f ca="1">IFERROR(VLOOKUP($A40,FInal_Dealer,MATCH(M$3,'Final Dealer Work'!$B$2:$M$2,0),0),0)</f>
        <v>0</v>
      </c>
      <c r="N40" s="20">
        <f ca="1">IFERROR(VLOOKUP($A40,FInal_Dealer,MATCH(N$3,'Final Dealer Work'!$B$2:$M$2,0),0),0)</f>
        <v>19</v>
      </c>
      <c r="O40" s="20">
        <f ca="1">IFERROR(VLOOKUP($A40,FInal_Dealer,MATCH(O$3,'Final Dealer Work'!$B$2:$M$2,0),0),0)</f>
        <v>0</v>
      </c>
      <c r="P40" s="20">
        <f ca="1">IFERROR(VLOOKUP($A40,FInal_Dealer,MATCH(P$3,'Final Dealer Work'!$B$2:$M$2,0),0),0)</f>
        <v>0</v>
      </c>
      <c r="Q40" s="20">
        <f ca="1">IFERROR(VLOOKUP($A40,FInal_Dealer,MATCH(Q$3,'Final Dealer Work'!$B$2:$M$2,0),0),0)</f>
        <v>0</v>
      </c>
      <c r="R40" s="20">
        <f ca="1">IFERROR(VLOOKUP($A40,FInal_Dealer,MATCH(R$3,'Final Dealer Work'!$B$2:$M$2,0),0),0)</f>
        <v>0</v>
      </c>
      <c r="S40" s="26">
        <f ca="1">IFERROR(VLOOKUP($A40,FInal_Dealer,MATCH(S$3,'Final Dealer Work'!$B$2:$M$2,0),0),0)</f>
        <v>14</v>
      </c>
      <c r="T40" s="20">
        <f t="shared" ca="1" si="9"/>
        <v>0</v>
      </c>
      <c r="U40" s="20">
        <f t="shared" ca="1" si="1"/>
        <v>0</v>
      </c>
      <c r="V40" s="20">
        <f t="shared" ca="1" si="2"/>
        <v>0</v>
      </c>
      <c r="W40" s="20">
        <f t="shared" ca="1" si="3"/>
        <v>0</v>
      </c>
      <c r="X40" s="20">
        <f t="shared" ca="1" si="4"/>
        <v>0</v>
      </c>
      <c r="Y40" s="20">
        <f t="shared" ca="1" si="5"/>
        <v>0</v>
      </c>
      <c r="Z40" s="20">
        <f t="shared" ca="1" si="6"/>
        <v>0</v>
      </c>
      <c r="AA40" s="20">
        <f t="shared" ca="1" si="7"/>
        <v>0</v>
      </c>
      <c r="AB40" s="20">
        <f t="shared" ca="1" si="8"/>
        <v>0</v>
      </c>
      <c r="AC40" s="17" t="str">
        <f t="shared" ca="1" si="10"/>
        <v>Ok</v>
      </c>
    </row>
    <row r="41" spans="1:29" x14ac:dyDescent="0.3">
      <c r="A41" s="17" t="s">
        <v>207</v>
      </c>
      <c r="B41" s="20">
        <f t="shared" ca="1" si="11"/>
        <v>0</v>
      </c>
      <c r="C41" s="20">
        <f t="shared" ca="1" si="11"/>
        <v>220</v>
      </c>
      <c r="D41" s="20">
        <f t="shared" ca="1" si="11"/>
        <v>0</v>
      </c>
      <c r="E41" s="20">
        <f t="shared" ca="1" si="11"/>
        <v>149</v>
      </c>
      <c r="F41" s="20">
        <f t="shared" ca="1" si="11"/>
        <v>0</v>
      </c>
      <c r="G41" s="20">
        <f t="shared" ca="1" si="11"/>
        <v>0</v>
      </c>
      <c r="H41" s="20">
        <f t="shared" ca="1" si="11"/>
        <v>0</v>
      </c>
      <c r="I41" s="20">
        <f t="shared" ca="1" si="11"/>
        <v>0</v>
      </c>
      <c r="J41" s="26">
        <f t="shared" ca="1" si="11"/>
        <v>71</v>
      </c>
      <c r="K41" s="27">
        <f ca="1">IFERROR(VLOOKUP($A41,FInal_Dealer,MATCH(K$3,'Final Dealer Work'!$B$2:$M$2,0),0),0)</f>
        <v>0</v>
      </c>
      <c r="L41" s="20">
        <f ca="1">IFERROR(VLOOKUP($A41,FInal_Dealer,MATCH(L$3,'Final Dealer Work'!$B$2:$M$2,0),0),0)</f>
        <v>180</v>
      </c>
      <c r="M41" s="20">
        <f ca="1">IFERROR(VLOOKUP($A41,FInal_Dealer,MATCH(M$3,'Final Dealer Work'!$B$2:$M$2,0),0),0)</f>
        <v>0</v>
      </c>
      <c r="N41" s="20">
        <f ca="1">IFERROR(VLOOKUP($A41,FInal_Dealer,MATCH(N$3,'Final Dealer Work'!$B$2:$M$2,0),0),0)</f>
        <v>149</v>
      </c>
      <c r="O41" s="20">
        <f ca="1">IFERROR(VLOOKUP($A41,FInal_Dealer,MATCH(O$3,'Final Dealer Work'!$B$2:$M$2,0),0),0)</f>
        <v>0</v>
      </c>
      <c r="P41" s="20">
        <f ca="1">IFERROR(VLOOKUP($A41,FInal_Dealer,MATCH(P$3,'Final Dealer Work'!$B$2:$M$2,0),0),0)</f>
        <v>0</v>
      </c>
      <c r="Q41" s="20">
        <f ca="1">IFERROR(VLOOKUP($A41,FInal_Dealer,MATCH(Q$3,'Final Dealer Work'!$B$2:$M$2,0),0),0)</f>
        <v>0</v>
      </c>
      <c r="R41" s="20">
        <f ca="1">IFERROR(VLOOKUP($A41,FInal_Dealer,MATCH(R$3,'Final Dealer Work'!$B$2:$M$2,0),0),0)</f>
        <v>0</v>
      </c>
      <c r="S41" s="26">
        <f ca="1">IFERROR(VLOOKUP($A41,FInal_Dealer,MATCH(S$3,'Final Dealer Work'!$B$2:$M$2,0),0),0)</f>
        <v>31</v>
      </c>
      <c r="T41" s="20">
        <f t="shared" ca="1" si="9"/>
        <v>0</v>
      </c>
      <c r="U41" s="20">
        <f t="shared" ca="1" si="1"/>
        <v>40</v>
      </c>
      <c r="V41" s="20">
        <f t="shared" ca="1" si="2"/>
        <v>0</v>
      </c>
      <c r="W41" s="20">
        <f t="shared" ca="1" si="3"/>
        <v>0</v>
      </c>
      <c r="X41" s="20">
        <f t="shared" ca="1" si="4"/>
        <v>0</v>
      </c>
      <c r="Y41" s="20">
        <f t="shared" ca="1" si="5"/>
        <v>0</v>
      </c>
      <c r="Z41" s="20">
        <f t="shared" ca="1" si="6"/>
        <v>0</v>
      </c>
      <c r="AA41" s="20">
        <f t="shared" ca="1" si="7"/>
        <v>0</v>
      </c>
      <c r="AB41" s="20">
        <f t="shared" ca="1" si="8"/>
        <v>40</v>
      </c>
      <c r="AC41" t="s">
        <v>98</v>
      </c>
    </row>
    <row r="42" spans="1:29" x14ac:dyDescent="0.3">
      <c r="A42" s="17" t="s">
        <v>213</v>
      </c>
      <c r="B42" s="20">
        <f t="shared" ca="1" si="11"/>
        <v>25</v>
      </c>
      <c r="C42" s="20">
        <f t="shared" ca="1" si="11"/>
        <v>50</v>
      </c>
      <c r="D42" s="20">
        <f t="shared" ca="1" si="11"/>
        <v>0</v>
      </c>
      <c r="E42" s="20">
        <f t="shared" ca="1" si="11"/>
        <v>75</v>
      </c>
      <c r="F42" s="20">
        <f t="shared" ca="1" si="11"/>
        <v>0</v>
      </c>
      <c r="G42" s="20">
        <f t="shared" ca="1" si="11"/>
        <v>0</v>
      </c>
      <c r="H42" s="20">
        <f t="shared" ca="1" si="11"/>
        <v>0</v>
      </c>
      <c r="I42" s="20">
        <f t="shared" ca="1" si="11"/>
        <v>0</v>
      </c>
      <c r="J42" s="26">
        <f t="shared" ca="1" si="11"/>
        <v>0</v>
      </c>
      <c r="K42" s="27">
        <f ca="1">IFERROR(VLOOKUP($A42,FInal_Dealer,MATCH(K$3,'Final Dealer Work'!$B$2:$M$2,0),0),0)</f>
        <v>25</v>
      </c>
      <c r="L42" s="20">
        <f ca="1">IFERROR(VLOOKUP($A42,FInal_Dealer,MATCH(L$3,'Final Dealer Work'!$B$2:$M$2,0),0),0)</f>
        <v>50</v>
      </c>
      <c r="M42" s="20">
        <f ca="1">IFERROR(VLOOKUP($A42,FInal_Dealer,MATCH(M$3,'Final Dealer Work'!$B$2:$M$2,0),0),0)</f>
        <v>0</v>
      </c>
      <c r="N42" s="20">
        <f ca="1">IFERROR(VLOOKUP($A42,FInal_Dealer,MATCH(N$3,'Final Dealer Work'!$B$2:$M$2,0),0),0)</f>
        <v>75</v>
      </c>
      <c r="O42" s="20">
        <f ca="1">IFERROR(VLOOKUP($A42,FInal_Dealer,MATCH(O$3,'Final Dealer Work'!$B$2:$M$2,0),0),0)</f>
        <v>0</v>
      </c>
      <c r="P42" s="20">
        <f ca="1">IFERROR(VLOOKUP($A42,FInal_Dealer,MATCH(P$3,'Final Dealer Work'!$B$2:$M$2,0),0),0)</f>
        <v>0</v>
      </c>
      <c r="Q42" s="20">
        <f ca="1">IFERROR(VLOOKUP($A42,FInal_Dealer,MATCH(Q$3,'Final Dealer Work'!$B$2:$M$2,0),0),0)</f>
        <v>0</v>
      </c>
      <c r="R42" s="20">
        <f ca="1">IFERROR(VLOOKUP($A42,FInal_Dealer,MATCH(R$3,'Final Dealer Work'!$B$2:$M$2,0),0),0)</f>
        <v>0</v>
      </c>
      <c r="S42" s="26">
        <f ca="1">IFERROR(VLOOKUP($A42,FInal_Dealer,MATCH(S$3,'Final Dealer Work'!$B$2:$M$2,0),0),0)</f>
        <v>0</v>
      </c>
      <c r="T42" s="20">
        <f t="shared" ca="1" si="9"/>
        <v>0</v>
      </c>
      <c r="U42" s="20">
        <f t="shared" ca="1" si="1"/>
        <v>0</v>
      </c>
      <c r="V42" s="20">
        <f t="shared" ca="1" si="2"/>
        <v>0</v>
      </c>
      <c r="W42" s="20">
        <f t="shared" ca="1" si="3"/>
        <v>0</v>
      </c>
      <c r="X42" s="20">
        <f t="shared" ca="1" si="4"/>
        <v>0</v>
      </c>
      <c r="Y42" s="20">
        <f t="shared" ca="1" si="5"/>
        <v>0</v>
      </c>
      <c r="Z42" s="20">
        <f t="shared" ca="1" si="6"/>
        <v>0</v>
      </c>
      <c r="AA42" s="20">
        <f t="shared" ca="1" si="7"/>
        <v>0</v>
      </c>
      <c r="AB42" s="20">
        <f t="shared" ca="1" si="8"/>
        <v>0</v>
      </c>
      <c r="AC42" s="17" t="str">
        <f t="shared" ca="1" si="10"/>
        <v>Ok</v>
      </c>
    </row>
    <row r="43" spans="1:29" x14ac:dyDescent="0.3">
      <c r="A43" s="17" t="s">
        <v>211</v>
      </c>
      <c r="B43" s="20">
        <f t="shared" ca="1" si="11"/>
        <v>0</v>
      </c>
      <c r="C43" s="20">
        <f t="shared" ca="1" si="11"/>
        <v>969</v>
      </c>
      <c r="D43" s="20">
        <f t="shared" ca="1" si="11"/>
        <v>0</v>
      </c>
      <c r="E43" s="20">
        <f t="shared" ca="1" si="11"/>
        <v>961</v>
      </c>
      <c r="F43" s="20">
        <f t="shared" ca="1" si="11"/>
        <v>0</v>
      </c>
      <c r="G43" s="20">
        <f t="shared" ca="1" si="11"/>
        <v>0</v>
      </c>
      <c r="H43" s="20">
        <f t="shared" ca="1" si="11"/>
        <v>0</v>
      </c>
      <c r="I43" s="20">
        <f t="shared" ca="1" si="11"/>
        <v>0</v>
      </c>
      <c r="J43" s="26">
        <f t="shared" ca="1" si="11"/>
        <v>8</v>
      </c>
      <c r="K43" s="27">
        <f ca="1">IFERROR(VLOOKUP($A43,FInal_Dealer,MATCH(K$3,'Final Dealer Work'!$B$2:$M$2,0),0),0)</f>
        <v>0</v>
      </c>
      <c r="L43" s="20">
        <f ca="1">IFERROR(VLOOKUP($A43,FInal_Dealer,MATCH(L$3,'Final Dealer Work'!$B$2:$M$2,0),0),0)</f>
        <v>969</v>
      </c>
      <c r="M43" s="20">
        <f ca="1">IFERROR(VLOOKUP($A43,FInal_Dealer,MATCH(M$3,'Final Dealer Work'!$B$2:$M$2,0),0),0)</f>
        <v>0</v>
      </c>
      <c r="N43" s="20">
        <f ca="1">IFERROR(VLOOKUP($A43,FInal_Dealer,MATCH(N$3,'Final Dealer Work'!$B$2:$M$2,0),0),0)</f>
        <v>961</v>
      </c>
      <c r="O43" s="20">
        <f ca="1">IFERROR(VLOOKUP($A43,FInal_Dealer,MATCH(O$3,'Final Dealer Work'!$B$2:$M$2,0),0),0)</f>
        <v>0</v>
      </c>
      <c r="P43" s="20">
        <f ca="1">IFERROR(VLOOKUP($A43,FInal_Dealer,MATCH(P$3,'Final Dealer Work'!$B$2:$M$2,0),0),0)</f>
        <v>0</v>
      </c>
      <c r="Q43" s="20">
        <f ca="1">IFERROR(VLOOKUP($A43,FInal_Dealer,MATCH(Q$3,'Final Dealer Work'!$B$2:$M$2,0),0),0)</f>
        <v>0</v>
      </c>
      <c r="R43" s="20">
        <f ca="1">IFERROR(VLOOKUP($A43,FInal_Dealer,MATCH(R$3,'Final Dealer Work'!$B$2:$M$2,0),0),0)</f>
        <v>0</v>
      </c>
      <c r="S43" s="26">
        <f ca="1">IFERROR(VLOOKUP($A43,FInal_Dealer,MATCH(S$3,'Final Dealer Work'!$B$2:$M$2,0),0),0)</f>
        <v>8</v>
      </c>
      <c r="T43" s="20">
        <f t="shared" ca="1" si="9"/>
        <v>0</v>
      </c>
      <c r="U43" s="20">
        <f t="shared" ca="1" si="1"/>
        <v>0</v>
      </c>
      <c r="V43" s="20">
        <f t="shared" ca="1" si="2"/>
        <v>0</v>
      </c>
      <c r="W43" s="20">
        <f t="shared" ca="1" si="3"/>
        <v>0</v>
      </c>
      <c r="X43" s="20">
        <f t="shared" ca="1" si="4"/>
        <v>0</v>
      </c>
      <c r="Y43" s="20">
        <f t="shared" ca="1" si="5"/>
        <v>0</v>
      </c>
      <c r="Z43" s="20">
        <f t="shared" ca="1" si="6"/>
        <v>0</v>
      </c>
      <c r="AA43" s="20">
        <f t="shared" ca="1" si="7"/>
        <v>0</v>
      </c>
      <c r="AB43" s="20">
        <f t="shared" ca="1" si="8"/>
        <v>0</v>
      </c>
      <c r="AC43" s="17" t="str">
        <f t="shared" ca="1" si="10"/>
        <v>Ok</v>
      </c>
    </row>
    <row r="44" spans="1:29" x14ac:dyDescent="0.3">
      <c r="A44" s="17" t="s">
        <v>209</v>
      </c>
      <c r="B44" s="20">
        <f t="shared" ca="1" si="11"/>
        <v>35</v>
      </c>
      <c r="C44" s="20">
        <f t="shared" ca="1" si="11"/>
        <v>624</v>
      </c>
      <c r="D44" s="20">
        <f t="shared" ca="1" si="11"/>
        <v>0</v>
      </c>
      <c r="E44" s="20">
        <f t="shared" ca="1" si="11"/>
        <v>645</v>
      </c>
      <c r="F44" s="20">
        <f t="shared" ca="1" si="11"/>
        <v>0</v>
      </c>
      <c r="G44" s="20">
        <f t="shared" ca="1" si="11"/>
        <v>0</v>
      </c>
      <c r="H44" s="20">
        <f t="shared" ca="1" si="11"/>
        <v>0</v>
      </c>
      <c r="I44" s="20">
        <f t="shared" ca="1" si="11"/>
        <v>0</v>
      </c>
      <c r="J44" s="26">
        <f t="shared" ca="1" si="11"/>
        <v>14</v>
      </c>
      <c r="K44" s="27">
        <f ca="1">IFERROR(VLOOKUP($A44,FInal_Dealer,MATCH(K$3,'Final Dealer Work'!$B$2:$M$2,0),0),0)</f>
        <v>35</v>
      </c>
      <c r="L44" s="20">
        <f ca="1">IFERROR(VLOOKUP($A44,FInal_Dealer,MATCH(L$3,'Final Dealer Work'!$B$2:$M$2,0),0),0)</f>
        <v>624</v>
      </c>
      <c r="M44" s="20">
        <f ca="1">IFERROR(VLOOKUP($A44,FInal_Dealer,MATCH(M$3,'Final Dealer Work'!$B$2:$M$2,0),0),0)</f>
        <v>0</v>
      </c>
      <c r="N44" s="20">
        <f ca="1">IFERROR(VLOOKUP($A44,FInal_Dealer,MATCH(N$3,'Final Dealer Work'!$B$2:$M$2,0),0),0)</f>
        <v>645</v>
      </c>
      <c r="O44" s="20">
        <f ca="1">IFERROR(VLOOKUP($A44,FInal_Dealer,MATCH(O$3,'Final Dealer Work'!$B$2:$M$2,0),0),0)</f>
        <v>0</v>
      </c>
      <c r="P44" s="20">
        <f ca="1">IFERROR(VLOOKUP($A44,FInal_Dealer,MATCH(P$3,'Final Dealer Work'!$B$2:$M$2,0),0),0)</f>
        <v>0</v>
      </c>
      <c r="Q44" s="20">
        <f ca="1">IFERROR(VLOOKUP($A44,FInal_Dealer,MATCH(Q$3,'Final Dealer Work'!$B$2:$M$2,0),0),0)</f>
        <v>0</v>
      </c>
      <c r="R44" s="20">
        <f ca="1">IFERROR(VLOOKUP($A44,FInal_Dealer,MATCH(R$3,'Final Dealer Work'!$B$2:$M$2,0),0),0)</f>
        <v>0</v>
      </c>
      <c r="S44" s="26">
        <f ca="1">IFERROR(VLOOKUP($A44,FInal_Dealer,MATCH(S$3,'Final Dealer Work'!$B$2:$M$2,0),0),0)</f>
        <v>14</v>
      </c>
      <c r="T44" s="20">
        <f t="shared" ca="1" si="9"/>
        <v>0</v>
      </c>
      <c r="U44" s="20">
        <f t="shared" ca="1" si="1"/>
        <v>0</v>
      </c>
      <c r="V44" s="20">
        <f t="shared" ca="1" si="2"/>
        <v>0</v>
      </c>
      <c r="W44" s="20">
        <f t="shared" ca="1" si="3"/>
        <v>0</v>
      </c>
      <c r="X44" s="20">
        <f t="shared" ca="1" si="4"/>
        <v>0</v>
      </c>
      <c r="Y44" s="20">
        <f t="shared" ca="1" si="5"/>
        <v>0</v>
      </c>
      <c r="Z44" s="20">
        <f t="shared" ca="1" si="6"/>
        <v>0</v>
      </c>
      <c r="AA44" s="20">
        <f t="shared" ca="1" si="7"/>
        <v>0</v>
      </c>
      <c r="AB44" s="20">
        <f t="shared" ca="1" si="8"/>
        <v>0</v>
      </c>
      <c r="AC44" s="17" t="str">
        <f t="shared" ca="1" si="10"/>
        <v>Ok</v>
      </c>
    </row>
    <row r="45" spans="1:29" x14ac:dyDescent="0.3">
      <c r="A45" s="17" t="s">
        <v>217</v>
      </c>
      <c r="B45" s="20">
        <f t="shared" ca="1" si="11"/>
        <v>0</v>
      </c>
      <c r="C45" s="20">
        <f t="shared" ca="1" si="11"/>
        <v>0</v>
      </c>
      <c r="D45" s="20">
        <f t="shared" ca="1" si="11"/>
        <v>0</v>
      </c>
      <c r="E45" s="20">
        <f t="shared" ca="1" si="11"/>
        <v>5</v>
      </c>
      <c r="F45" s="20">
        <f t="shared" ca="1" si="11"/>
        <v>0</v>
      </c>
      <c r="G45" s="20">
        <f t="shared" ca="1" si="11"/>
        <v>0</v>
      </c>
      <c r="H45" s="20">
        <f t="shared" ca="1" si="11"/>
        <v>0</v>
      </c>
      <c r="I45" s="20">
        <f t="shared" ca="1" si="11"/>
        <v>0</v>
      </c>
      <c r="J45" s="26">
        <f t="shared" ca="1" si="11"/>
        <v>-5</v>
      </c>
      <c r="K45" s="27">
        <f ca="1">IFERROR(VLOOKUP($A45,FInal_Dealer,MATCH(K$3,'Final Dealer Work'!$B$2:$M$2,0),0),0)</f>
        <v>0</v>
      </c>
      <c r="L45" s="20">
        <f ca="1">IFERROR(VLOOKUP($A45,FInal_Dealer,MATCH(L$3,'Final Dealer Work'!$B$2:$M$2,0),0),0)</f>
        <v>0</v>
      </c>
      <c r="M45" s="20">
        <f ca="1">IFERROR(VLOOKUP($A45,FInal_Dealer,MATCH(M$3,'Final Dealer Work'!$B$2:$M$2,0),0),0)</f>
        <v>0</v>
      </c>
      <c r="N45" s="20">
        <f ca="1">IFERROR(VLOOKUP($A45,FInal_Dealer,MATCH(N$3,'Final Dealer Work'!$B$2:$M$2,0),0),0)</f>
        <v>5</v>
      </c>
      <c r="O45" s="20">
        <f ca="1">IFERROR(VLOOKUP($A45,FInal_Dealer,MATCH(O$3,'Final Dealer Work'!$B$2:$M$2,0),0),0)</f>
        <v>0</v>
      </c>
      <c r="P45" s="20">
        <f ca="1">IFERROR(VLOOKUP($A45,FInal_Dealer,MATCH(P$3,'Final Dealer Work'!$B$2:$M$2,0),0),0)</f>
        <v>0</v>
      </c>
      <c r="Q45" s="20">
        <f ca="1">IFERROR(VLOOKUP($A45,FInal_Dealer,MATCH(Q$3,'Final Dealer Work'!$B$2:$M$2,0),0),0)</f>
        <v>0</v>
      </c>
      <c r="R45" s="20">
        <f ca="1">IFERROR(VLOOKUP($A45,FInal_Dealer,MATCH(R$3,'Final Dealer Work'!$B$2:$M$2,0),0),0)</f>
        <v>0</v>
      </c>
      <c r="S45" s="26">
        <f ca="1">IFERROR(VLOOKUP($A45,FInal_Dealer,MATCH(S$3,'Final Dealer Work'!$B$2:$M$2,0),0),0)</f>
        <v>-5</v>
      </c>
      <c r="T45" s="20">
        <f t="shared" ca="1" si="9"/>
        <v>0</v>
      </c>
      <c r="U45" s="20">
        <f t="shared" ca="1" si="1"/>
        <v>0</v>
      </c>
      <c r="V45" s="20">
        <f t="shared" ca="1" si="2"/>
        <v>0</v>
      </c>
      <c r="W45" s="20">
        <f t="shared" ca="1" si="3"/>
        <v>0</v>
      </c>
      <c r="X45" s="20">
        <f t="shared" ca="1" si="4"/>
        <v>0</v>
      </c>
      <c r="Y45" s="20">
        <f t="shared" ca="1" si="5"/>
        <v>0</v>
      </c>
      <c r="Z45" s="20">
        <f t="shared" ca="1" si="6"/>
        <v>0</v>
      </c>
      <c r="AA45" s="20">
        <f t="shared" ca="1" si="7"/>
        <v>0</v>
      </c>
      <c r="AB45" s="20">
        <f t="shared" ca="1" si="8"/>
        <v>0</v>
      </c>
      <c r="AC45" s="17" t="str">
        <f t="shared" ca="1" si="10"/>
        <v>Ok</v>
      </c>
    </row>
    <row r="46" spans="1:29" x14ac:dyDescent="0.3">
      <c r="A46" s="17" t="s">
        <v>215</v>
      </c>
      <c r="B46" s="20">
        <f t="shared" ca="1" si="11"/>
        <v>13</v>
      </c>
      <c r="C46" s="20">
        <f t="shared" ca="1" si="11"/>
        <v>0</v>
      </c>
      <c r="D46" s="20">
        <f t="shared" ca="1" si="11"/>
        <v>0</v>
      </c>
      <c r="E46" s="20">
        <f t="shared" ca="1" si="11"/>
        <v>40</v>
      </c>
      <c r="F46" s="20">
        <f t="shared" ca="1" si="11"/>
        <v>0</v>
      </c>
      <c r="G46" s="20">
        <f t="shared" ca="1" si="11"/>
        <v>0</v>
      </c>
      <c r="H46" s="20">
        <f t="shared" ca="1" si="11"/>
        <v>0</v>
      </c>
      <c r="I46" s="20">
        <f t="shared" ca="1" si="11"/>
        <v>0</v>
      </c>
      <c r="J46" s="26">
        <f t="shared" ca="1" si="11"/>
        <v>-27</v>
      </c>
      <c r="K46" s="27">
        <f ca="1">IFERROR(VLOOKUP($A46,FInal_Dealer,MATCH(K$3,'Final Dealer Work'!$B$2:$M$2,0),0),0)</f>
        <v>13</v>
      </c>
      <c r="L46" s="20">
        <f ca="1">IFERROR(VLOOKUP($A46,FInal_Dealer,MATCH(L$3,'Final Dealer Work'!$B$2:$M$2,0),0),0)</f>
        <v>0</v>
      </c>
      <c r="M46" s="20">
        <f ca="1">IFERROR(VLOOKUP($A46,FInal_Dealer,MATCH(M$3,'Final Dealer Work'!$B$2:$M$2,0),0),0)</f>
        <v>0</v>
      </c>
      <c r="N46" s="20">
        <f ca="1">IFERROR(VLOOKUP($A46,FInal_Dealer,MATCH(N$3,'Final Dealer Work'!$B$2:$M$2,0),0),0)</f>
        <v>40</v>
      </c>
      <c r="O46" s="20">
        <f ca="1">IFERROR(VLOOKUP($A46,FInal_Dealer,MATCH(O$3,'Final Dealer Work'!$B$2:$M$2,0),0),0)</f>
        <v>0</v>
      </c>
      <c r="P46" s="20">
        <f ca="1">IFERROR(VLOOKUP($A46,FInal_Dealer,MATCH(P$3,'Final Dealer Work'!$B$2:$M$2,0),0),0)</f>
        <v>0</v>
      </c>
      <c r="Q46" s="20">
        <f ca="1">IFERROR(VLOOKUP($A46,FInal_Dealer,MATCH(Q$3,'Final Dealer Work'!$B$2:$M$2,0),0),0)</f>
        <v>0</v>
      </c>
      <c r="R46" s="20">
        <f ca="1">IFERROR(VLOOKUP($A46,FInal_Dealer,MATCH(R$3,'Final Dealer Work'!$B$2:$M$2,0),0),0)</f>
        <v>0</v>
      </c>
      <c r="S46" s="26">
        <f ca="1">IFERROR(VLOOKUP($A46,FInal_Dealer,MATCH(S$3,'Final Dealer Work'!$B$2:$M$2,0),0),0)</f>
        <v>-27</v>
      </c>
      <c r="T46" s="20">
        <f t="shared" ca="1" si="9"/>
        <v>0</v>
      </c>
      <c r="U46" s="20">
        <f t="shared" ca="1" si="1"/>
        <v>0</v>
      </c>
      <c r="V46" s="20">
        <f t="shared" ca="1" si="2"/>
        <v>0</v>
      </c>
      <c r="W46" s="20">
        <f t="shared" ca="1" si="3"/>
        <v>0</v>
      </c>
      <c r="X46" s="20">
        <f t="shared" ca="1" si="4"/>
        <v>0</v>
      </c>
      <c r="Y46" s="20">
        <f t="shared" ca="1" si="5"/>
        <v>0</v>
      </c>
      <c r="Z46" s="20">
        <f t="shared" ca="1" si="6"/>
        <v>0</v>
      </c>
      <c r="AA46" s="20">
        <f t="shared" ca="1" si="7"/>
        <v>0</v>
      </c>
      <c r="AB46" s="20">
        <f t="shared" ca="1" si="8"/>
        <v>0</v>
      </c>
      <c r="AC46" s="17" t="str">
        <f t="shared" ca="1" si="10"/>
        <v>Ok</v>
      </c>
    </row>
    <row r="47" spans="1:29" x14ac:dyDescent="0.3">
      <c r="A47" s="17" t="s">
        <v>221</v>
      </c>
      <c r="B47" s="20">
        <f t="shared" ca="1" si="11"/>
        <v>10</v>
      </c>
      <c r="C47" s="20">
        <f t="shared" ca="1" si="11"/>
        <v>0</v>
      </c>
      <c r="D47" s="20">
        <f t="shared" ca="1" si="11"/>
        <v>0</v>
      </c>
      <c r="E47" s="20">
        <f t="shared" ca="1" si="11"/>
        <v>30</v>
      </c>
      <c r="F47" s="20">
        <f t="shared" ca="1" si="11"/>
        <v>0</v>
      </c>
      <c r="G47" s="20">
        <f t="shared" ca="1" si="11"/>
        <v>0</v>
      </c>
      <c r="H47" s="20">
        <f t="shared" ca="1" si="11"/>
        <v>0</v>
      </c>
      <c r="I47" s="20">
        <f t="shared" ca="1" si="11"/>
        <v>0</v>
      </c>
      <c r="J47" s="26">
        <f t="shared" ca="1" si="11"/>
        <v>-20</v>
      </c>
      <c r="K47" s="27">
        <f ca="1">IFERROR(VLOOKUP($A47,FInal_Dealer,MATCH(K$3,'Final Dealer Work'!$B$2:$M$2,0),0),0)</f>
        <v>10</v>
      </c>
      <c r="L47" s="20">
        <f ca="1">IFERROR(VLOOKUP($A47,FInal_Dealer,MATCH(L$3,'Final Dealer Work'!$B$2:$M$2,0),0),0)</f>
        <v>0</v>
      </c>
      <c r="M47" s="20">
        <f ca="1">IFERROR(VLOOKUP($A47,FInal_Dealer,MATCH(M$3,'Final Dealer Work'!$B$2:$M$2,0),0),0)</f>
        <v>0</v>
      </c>
      <c r="N47" s="20">
        <f ca="1">IFERROR(VLOOKUP($A47,FInal_Dealer,MATCH(N$3,'Final Dealer Work'!$B$2:$M$2,0),0),0)</f>
        <v>30</v>
      </c>
      <c r="O47" s="20">
        <f ca="1">IFERROR(VLOOKUP($A47,FInal_Dealer,MATCH(O$3,'Final Dealer Work'!$B$2:$M$2,0),0),0)</f>
        <v>0</v>
      </c>
      <c r="P47" s="20">
        <f ca="1">IFERROR(VLOOKUP($A47,FInal_Dealer,MATCH(P$3,'Final Dealer Work'!$B$2:$M$2,0),0),0)</f>
        <v>0</v>
      </c>
      <c r="Q47" s="20">
        <f ca="1">IFERROR(VLOOKUP($A47,FInal_Dealer,MATCH(Q$3,'Final Dealer Work'!$B$2:$M$2,0),0),0)</f>
        <v>0</v>
      </c>
      <c r="R47" s="20">
        <f ca="1">IFERROR(VLOOKUP($A47,FInal_Dealer,MATCH(R$3,'Final Dealer Work'!$B$2:$M$2,0),0),0)</f>
        <v>0</v>
      </c>
      <c r="S47" s="26">
        <f ca="1">IFERROR(VLOOKUP($A47,FInal_Dealer,MATCH(S$3,'Final Dealer Work'!$B$2:$M$2,0),0),0)</f>
        <v>-20</v>
      </c>
      <c r="T47" s="20">
        <f t="shared" ca="1" si="9"/>
        <v>0</v>
      </c>
      <c r="U47" s="20">
        <f t="shared" ca="1" si="1"/>
        <v>0</v>
      </c>
      <c r="V47" s="20">
        <f t="shared" ca="1" si="2"/>
        <v>0</v>
      </c>
      <c r="W47" s="20">
        <f t="shared" ca="1" si="3"/>
        <v>0</v>
      </c>
      <c r="X47" s="20">
        <f t="shared" ca="1" si="4"/>
        <v>0</v>
      </c>
      <c r="Y47" s="20">
        <f t="shared" ca="1" si="5"/>
        <v>0</v>
      </c>
      <c r="Z47" s="20">
        <f t="shared" ca="1" si="6"/>
        <v>0</v>
      </c>
      <c r="AA47" s="20">
        <f t="shared" ca="1" si="7"/>
        <v>0</v>
      </c>
      <c r="AB47" s="20">
        <f t="shared" ca="1" si="8"/>
        <v>0</v>
      </c>
      <c r="AC47" s="17" t="str">
        <f t="shared" ca="1" si="10"/>
        <v>Ok</v>
      </c>
    </row>
    <row r="48" spans="1:29" x14ac:dyDescent="0.3">
      <c r="A48" s="17" t="s">
        <v>223</v>
      </c>
      <c r="B48" s="20">
        <f t="shared" ca="1" si="11"/>
        <v>50</v>
      </c>
      <c r="C48" s="20">
        <f t="shared" ca="1" si="11"/>
        <v>80</v>
      </c>
      <c r="D48" s="20">
        <f t="shared" ca="1" si="11"/>
        <v>0</v>
      </c>
      <c r="E48" s="20">
        <f t="shared" ca="1" si="11"/>
        <v>42</v>
      </c>
      <c r="F48" s="20">
        <f t="shared" ca="1" si="11"/>
        <v>0</v>
      </c>
      <c r="G48" s="20">
        <f t="shared" ca="1" si="11"/>
        <v>0</v>
      </c>
      <c r="H48" s="20">
        <f t="shared" ca="1" si="11"/>
        <v>0</v>
      </c>
      <c r="I48" s="20">
        <f t="shared" ca="1" si="11"/>
        <v>0</v>
      </c>
      <c r="J48" s="26">
        <f t="shared" ca="1" si="11"/>
        <v>88</v>
      </c>
      <c r="K48" s="27">
        <f ca="1">IFERROR(VLOOKUP($A48,FInal_Dealer,MATCH(K$3,'Final Dealer Work'!$B$2:$M$2,0),0),0)</f>
        <v>50</v>
      </c>
      <c r="L48" s="20">
        <f ca="1">IFERROR(VLOOKUP($A48,FInal_Dealer,MATCH(L$3,'Final Dealer Work'!$B$2:$M$2,0),0),0)</f>
        <v>80</v>
      </c>
      <c r="M48" s="20">
        <f ca="1">IFERROR(VLOOKUP($A48,FInal_Dealer,MATCH(M$3,'Final Dealer Work'!$B$2:$M$2,0),0),0)</f>
        <v>0</v>
      </c>
      <c r="N48" s="20">
        <f ca="1">IFERROR(VLOOKUP($A48,FInal_Dealer,MATCH(N$3,'Final Dealer Work'!$B$2:$M$2,0),0),0)</f>
        <v>42</v>
      </c>
      <c r="O48" s="20">
        <f ca="1">IFERROR(VLOOKUP($A48,FInal_Dealer,MATCH(O$3,'Final Dealer Work'!$B$2:$M$2,0),0),0)</f>
        <v>0</v>
      </c>
      <c r="P48" s="20">
        <f ca="1">IFERROR(VLOOKUP($A48,FInal_Dealer,MATCH(P$3,'Final Dealer Work'!$B$2:$M$2,0),0),0)</f>
        <v>0</v>
      </c>
      <c r="Q48" s="20">
        <f ca="1">IFERROR(VLOOKUP($A48,FInal_Dealer,MATCH(Q$3,'Final Dealer Work'!$B$2:$M$2,0),0),0)</f>
        <v>0</v>
      </c>
      <c r="R48" s="20">
        <f ca="1">IFERROR(VLOOKUP($A48,FInal_Dealer,MATCH(R$3,'Final Dealer Work'!$B$2:$M$2,0),0),0)</f>
        <v>0</v>
      </c>
      <c r="S48" s="26">
        <f ca="1">IFERROR(VLOOKUP($A48,FInal_Dealer,MATCH(S$3,'Final Dealer Work'!$B$2:$M$2,0),0),0)</f>
        <v>88</v>
      </c>
      <c r="T48" s="20">
        <f t="shared" ca="1" si="9"/>
        <v>0</v>
      </c>
      <c r="U48" s="20">
        <f t="shared" ca="1" si="1"/>
        <v>0</v>
      </c>
      <c r="V48" s="20">
        <f t="shared" ca="1" si="2"/>
        <v>0</v>
      </c>
      <c r="W48" s="20">
        <f t="shared" ca="1" si="3"/>
        <v>0</v>
      </c>
      <c r="X48" s="20">
        <f t="shared" ca="1" si="4"/>
        <v>0</v>
      </c>
      <c r="Y48" s="20">
        <f t="shared" ca="1" si="5"/>
        <v>0</v>
      </c>
      <c r="Z48" s="20">
        <f t="shared" ca="1" si="6"/>
        <v>0</v>
      </c>
      <c r="AA48" s="20">
        <f t="shared" ca="1" si="7"/>
        <v>0</v>
      </c>
      <c r="AB48" s="20">
        <f t="shared" ca="1" si="8"/>
        <v>0</v>
      </c>
      <c r="AC48" s="17" t="str">
        <f t="shared" ca="1" si="10"/>
        <v>Ok</v>
      </c>
    </row>
    <row r="49" spans="1:29" x14ac:dyDescent="0.3">
      <c r="A49" s="17" t="s">
        <v>225</v>
      </c>
      <c r="B49" s="20">
        <f t="shared" ca="1" si="11"/>
        <v>34</v>
      </c>
      <c r="C49" s="20">
        <f t="shared" ca="1" si="11"/>
        <v>40</v>
      </c>
      <c r="D49" s="20">
        <f t="shared" ca="1" si="11"/>
        <v>0</v>
      </c>
      <c r="E49" s="20">
        <f t="shared" ca="1" si="11"/>
        <v>36</v>
      </c>
      <c r="F49" s="20">
        <f t="shared" ca="1" si="11"/>
        <v>0</v>
      </c>
      <c r="G49" s="20">
        <f t="shared" ca="1" si="11"/>
        <v>0</v>
      </c>
      <c r="H49" s="20">
        <f t="shared" ca="1" si="11"/>
        <v>0</v>
      </c>
      <c r="I49" s="20">
        <f t="shared" ca="1" si="11"/>
        <v>0</v>
      </c>
      <c r="J49" s="26">
        <f t="shared" ca="1" si="11"/>
        <v>38</v>
      </c>
      <c r="K49" s="27">
        <f ca="1">IFERROR(VLOOKUP($A49,FInal_Dealer,MATCH(K$3,'Final Dealer Work'!$B$2:$M$2,0),0),0)</f>
        <v>34</v>
      </c>
      <c r="L49" s="20">
        <f ca="1">IFERROR(VLOOKUP($A49,FInal_Dealer,MATCH(L$3,'Final Dealer Work'!$B$2:$M$2,0),0),0)</f>
        <v>40</v>
      </c>
      <c r="M49" s="20">
        <f ca="1">IFERROR(VLOOKUP($A49,FInal_Dealer,MATCH(M$3,'Final Dealer Work'!$B$2:$M$2,0),0),0)</f>
        <v>0</v>
      </c>
      <c r="N49" s="20">
        <f ca="1">IFERROR(VLOOKUP($A49,FInal_Dealer,MATCH(N$3,'Final Dealer Work'!$B$2:$M$2,0),0),0)</f>
        <v>36</v>
      </c>
      <c r="O49" s="20">
        <f ca="1">IFERROR(VLOOKUP($A49,FInal_Dealer,MATCH(O$3,'Final Dealer Work'!$B$2:$M$2,0),0),0)</f>
        <v>0</v>
      </c>
      <c r="P49" s="20">
        <f ca="1">IFERROR(VLOOKUP($A49,FInal_Dealer,MATCH(P$3,'Final Dealer Work'!$B$2:$M$2,0),0),0)</f>
        <v>0</v>
      </c>
      <c r="Q49" s="20">
        <f ca="1">IFERROR(VLOOKUP($A49,FInal_Dealer,MATCH(Q$3,'Final Dealer Work'!$B$2:$M$2,0),0),0)</f>
        <v>0</v>
      </c>
      <c r="R49" s="20">
        <f ca="1">IFERROR(VLOOKUP($A49,FInal_Dealer,MATCH(R$3,'Final Dealer Work'!$B$2:$M$2,0),0),0)</f>
        <v>0</v>
      </c>
      <c r="S49" s="26">
        <f ca="1">IFERROR(VLOOKUP($A49,FInal_Dealer,MATCH(S$3,'Final Dealer Work'!$B$2:$M$2,0),0),0)</f>
        <v>38</v>
      </c>
      <c r="T49" s="20">
        <f t="shared" ca="1" si="9"/>
        <v>0</v>
      </c>
      <c r="U49" s="20">
        <f t="shared" ca="1" si="1"/>
        <v>0</v>
      </c>
      <c r="V49" s="20">
        <f t="shared" ca="1" si="2"/>
        <v>0</v>
      </c>
      <c r="W49" s="20">
        <f t="shared" ca="1" si="3"/>
        <v>0</v>
      </c>
      <c r="X49" s="20">
        <f t="shared" ca="1" si="4"/>
        <v>0</v>
      </c>
      <c r="Y49" s="20">
        <f t="shared" ca="1" si="5"/>
        <v>0</v>
      </c>
      <c r="Z49" s="20">
        <f t="shared" ca="1" si="6"/>
        <v>0</v>
      </c>
      <c r="AA49" s="20">
        <f t="shared" ca="1" si="7"/>
        <v>0</v>
      </c>
      <c r="AB49" s="20">
        <f t="shared" ca="1" si="8"/>
        <v>0</v>
      </c>
      <c r="AC49" s="17" t="str">
        <f t="shared" ca="1" si="10"/>
        <v>Ok</v>
      </c>
    </row>
    <row r="50" spans="1:29" x14ac:dyDescent="0.3">
      <c r="A50" s="17" t="s">
        <v>229</v>
      </c>
      <c r="B50" s="20">
        <f t="shared" ca="1" si="11"/>
        <v>0</v>
      </c>
      <c r="C50" s="20">
        <f t="shared" ca="1" si="11"/>
        <v>80</v>
      </c>
      <c r="D50" s="20">
        <f t="shared" ca="1" si="11"/>
        <v>0</v>
      </c>
      <c r="E50" s="20">
        <f t="shared" ca="1" si="11"/>
        <v>25</v>
      </c>
      <c r="F50" s="20">
        <f t="shared" ca="1" si="11"/>
        <v>0</v>
      </c>
      <c r="G50" s="20">
        <f t="shared" ca="1" si="11"/>
        <v>0</v>
      </c>
      <c r="H50" s="20">
        <f t="shared" ca="1" si="11"/>
        <v>0</v>
      </c>
      <c r="I50" s="20">
        <f t="shared" ca="1" si="11"/>
        <v>0</v>
      </c>
      <c r="J50" s="26">
        <f t="shared" ca="1" si="11"/>
        <v>55</v>
      </c>
      <c r="K50" s="27">
        <f ca="1">IFERROR(VLOOKUP($A50,FInal_Dealer,MATCH(K$3,'Final Dealer Work'!$B$2:$M$2,0),0),0)</f>
        <v>0</v>
      </c>
      <c r="L50" s="20">
        <f ca="1">IFERROR(VLOOKUP($A50,FInal_Dealer,MATCH(L$3,'Final Dealer Work'!$B$2:$M$2,0),0),0)</f>
        <v>80</v>
      </c>
      <c r="M50" s="20">
        <f ca="1">IFERROR(VLOOKUP($A50,FInal_Dealer,MATCH(M$3,'Final Dealer Work'!$B$2:$M$2,0),0),0)</f>
        <v>0</v>
      </c>
      <c r="N50" s="20">
        <f ca="1">IFERROR(VLOOKUP($A50,FInal_Dealer,MATCH(N$3,'Final Dealer Work'!$B$2:$M$2,0),0),0)</f>
        <v>25</v>
      </c>
      <c r="O50" s="20">
        <f ca="1">IFERROR(VLOOKUP($A50,FInal_Dealer,MATCH(O$3,'Final Dealer Work'!$B$2:$M$2,0),0),0)</f>
        <v>0</v>
      </c>
      <c r="P50" s="20">
        <f ca="1">IFERROR(VLOOKUP($A50,FInal_Dealer,MATCH(P$3,'Final Dealer Work'!$B$2:$M$2,0),0),0)</f>
        <v>0</v>
      </c>
      <c r="Q50" s="20">
        <f ca="1">IFERROR(VLOOKUP($A50,FInal_Dealer,MATCH(Q$3,'Final Dealer Work'!$B$2:$M$2,0),0),0)</f>
        <v>0</v>
      </c>
      <c r="R50" s="20">
        <f ca="1">IFERROR(VLOOKUP($A50,FInal_Dealer,MATCH(R$3,'Final Dealer Work'!$B$2:$M$2,0),0),0)</f>
        <v>0</v>
      </c>
      <c r="S50" s="26">
        <f ca="1">IFERROR(VLOOKUP($A50,FInal_Dealer,MATCH(S$3,'Final Dealer Work'!$B$2:$M$2,0),0),0)</f>
        <v>55</v>
      </c>
      <c r="T50" s="20">
        <f t="shared" ca="1" si="9"/>
        <v>0</v>
      </c>
      <c r="U50" s="20">
        <f t="shared" ca="1" si="1"/>
        <v>0</v>
      </c>
      <c r="V50" s="20">
        <f t="shared" ca="1" si="2"/>
        <v>0</v>
      </c>
      <c r="W50" s="20">
        <f t="shared" ca="1" si="3"/>
        <v>0</v>
      </c>
      <c r="X50" s="20">
        <f t="shared" ca="1" si="4"/>
        <v>0</v>
      </c>
      <c r="Y50" s="20">
        <f t="shared" ca="1" si="5"/>
        <v>0</v>
      </c>
      <c r="Z50" s="20">
        <f t="shared" ca="1" si="6"/>
        <v>0</v>
      </c>
      <c r="AA50" s="20">
        <f t="shared" ca="1" si="7"/>
        <v>0</v>
      </c>
      <c r="AB50" s="20">
        <f t="shared" ca="1" si="8"/>
        <v>0</v>
      </c>
      <c r="AC50" s="17" t="str">
        <f t="shared" ca="1" si="10"/>
        <v>Ok</v>
      </c>
    </row>
    <row r="51" spans="1:29" x14ac:dyDescent="0.3">
      <c r="A51" s="17" t="s">
        <v>227</v>
      </c>
      <c r="B51" s="20">
        <f t="shared" ca="1" si="11"/>
        <v>16</v>
      </c>
      <c r="C51" s="20">
        <f t="shared" ca="1" si="11"/>
        <v>120</v>
      </c>
      <c r="D51" s="20">
        <f t="shared" ca="1" si="11"/>
        <v>0</v>
      </c>
      <c r="E51" s="20">
        <f t="shared" ca="1" si="11"/>
        <v>48</v>
      </c>
      <c r="F51" s="20">
        <f t="shared" ca="1" si="11"/>
        <v>0</v>
      </c>
      <c r="G51" s="20">
        <f t="shared" ca="1" si="11"/>
        <v>0</v>
      </c>
      <c r="H51" s="20">
        <f t="shared" ca="1" si="11"/>
        <v>0</v>
      </c>
      <c r="I51" s="20">
        <f t="shared" ca="1" si="11"/>
        <v>0</v>
      </c>
      <c r="J51" s="26">
        <f t="shared" ca="1" si="11"/>
        <v>88</v>
      </c>
      <c r="K51" s="27">
        <f ca="1">IFERROR(VLOOKUP($A51,FInal_Dealer,MATCH(K$3,'Final Dealer Work'!$B$2:$M$2,0),0),0)</f>
        <v>16</v>
      </c>
      <c r="L51" s="20">
        <f ca="1">IFERROR(VLOOKUP($A51,FInal_Dealer,MATCH(L$3,'Final Dealer Work'!$B$2:$M$2,0),0),0)</f>
        <v>120</v>
      </c>
      <c r="M51" s="20">
        <f ca="1">IFERROR(VLOOKUP($A51,FInal_Dealer,MATCH(M$3,'Final Dealer Work'!$B$2:$M$2,0),0),0)</f>
        <v>0</v>
      </c>
      <c r="N51" s="20">
        <f ca="1">IFERROR(VLOOKUP($A51,FInal_Dealer,MATCH(N$3,'Final Dealer Work'!$B$2:$M$2,0),0),0)</f>
        <v>48</v>
      </c>
      <c r="O51" s="20">
        <f ca="1">IFERROR(VLOOKUP($A51,FInal_Dealer,MATCH(O$3,'Final Dealer Work'!$B$2:$M$2,0),0),0)</f>
        <v>0</v>
      </c>
      <c r="P51" s="20">
        <f ca="1">IFERROR(VLOOKUP($A51,FInal_Dealer,MATCH(P$3,'Final Dealer Work'!$B$2:$M$2,0),0),0)</f>
        <v>0</v>
      </c>
      <c r="Q51" s="20">
        <f ca="1">IFERROR(VLOOKUP($A51,FInal_Dealer,MATCH(Q$3,'Final Dealer Work'!$B$2:$M$2,0),0),0)</f>
        <v>0</v>
      </c>
      <c r="R51" s="20">
        <f ca="1">IFERROR(VLOOKUP($A51,FInal_Dealer,MATCH(R$3,'Final Dealer Work'!$B$2:$M$2,0),0),0)</f>
        <v>0</v>
      </c>
      <c r="S51" s="26">
        <f ca="1">IFERROR(VLOOKUP($A51,FInal_Dealer,MATCH(S$3,'Final Dealer Work'!$B$2:$M$2,0),0),0)</f>
        <v>88</v>
      </c>
      <c r="T51" s="20">
        <f t="shared" ca="1" si="9"/>
        <v>0</v>
      </c>
      <c r="U51" s="20">
        <f t="shared" ca="1" si="1"/>
        <v>0</v>
      </c>
      <c r="V51" s="20">
        <f t="shared" ca="1" si="2"/>
        <v>0</v>
      </c>
      <c r="W51" s="20">
        <f t="shared" ca="1" si="3"/>
        <v>0</v>
      </c>
      <c r="X51" s="20">
        <f t="shared" ca="1" si="4"/>
        <v>0</v>
      </c>
      <c r="Y51" s="20">
        <f t="shared" ca="1" si="5"/>
        <v>0</v>
      </c>
      <c r="Z51" s="20">
        <f t="shared" ca="1" si="6"/>
        <v>0</v>
      </c>
      <c r="AA51" s="20">
        <f t="shared" ca="1" si="7"/>
        <v>0</v>
      </c>
      <c r="AB51" s="20">
        <f t="shared" ca="1" si="8"/>
        <v>0</v>
      </c>
      <c r="AC51" s="17" t="str">
        <f t="shared" ca="1" si="10"/>
        <v>Ok</v>
      </c>
    </row>
    <row r="52" spans="1:29" x14ac:dyDescent="0.3">
      <c r="A52" s="17" t="s">
        <v>233</v>
      </c>
      <c r="B52" s="20">
        <f t="shared" ca="1" si="11"/>
        <v>0</v>
      </c>
      <c r="C52" s="20">
        <f t="shared" ca="1" si="11"/>
        <v>20</v>
      </c>
      <c r="D52" s="20">
        <f t="shared" ca="1" si="11"/>
        <v>0</v>
      </c>
      <c r="E52" s="20">
        <f t="shared" ca="1" si="11"/>
        <v>4</v>
      </c>
      <c r="F52" s="20">
        <f t="shared" ca="1" si="11"/>
        <v>0</v>
      </c>
      <c r="G52" s="20">
        <f t="shared" ca="1" si="11"/>
        <v>0</v>
      </c>
      <c r="H52" s="20">
        <f t="shared" ca="1" si="11"/>
        <v>0</v>
      </c>
      <c r="I52" s="20">
        <f t="shared" ca="1" si="11"/>
        <v>0</v>
      </c>
      <c r="J52" s="26">
        <f t="shared" ca="1" si="11"/>
        <v>16</v>
      </c>
      <c r="K52" s="27">
        <f ca="1">IFERROR(VLOOKUP($A52,FInal_Dealer,MATCH(K$3,'Final Dealer Work'!$B$2:$M$2,0),0),0)</f>
        <v>0</v>
      </c>
      <c r="L52" s="20">
        <f ca="1">IFERROR(VLOOKUP($A52,FInal_Dealer,MATCH(L$3,'Final Dealer Work'!$B$2:$M$2,0),0),0)</f>
        <v>20</v>
      </c>
      <c r="M52" s="20">
        <f ca="1">IFERROR(VLOOKUP($A52,FInal_Dealer,MATCH(M$3,'Final Dealer Work'!$B$2:$M$2,0),0),0)</f>
        <v>0</v>
      </c>
      <c r="N52" s="20">
        <f ca="1">IFERROR(VLOOKUP($A52,FInal_Dealer,MATCH(N$3,'Final Dealer Work'!$B$2:$M$2,0),0),0)</f>
        <v>4</v>
      </c>
      <c r="O52" s="20">
        <f ca="1">IFERROR(VLOOKUP($A52,FInal_Dealer,MATCH(O$3,'Final Dealer Work'!$B$2:$M$2,0),0),0)</f>
        <v>0</v>
      </c>
      <c r="P52" s="20">
        <f ca="1">IFERROR(VLOOKUP($A52,FInal_Dealer,MATCH(P$3,'Final Dealer Work'!$B$2:$M$2,0),0),0)</f>
        <v>0</v>
      </c>
      <c r="Q52" s="20">
        <f ca="1">IFERROR(VLOOKUP($A52,FInal_Dealer,MATCH(Q$3,'Final Dealer Work'!$B$2:$M$2,0),0),0)</f>
        <v>0</v>
      </c>
      <c r="R52" s="20">
        <f ca="1">IFERROR(VLOOKUP($A52,FInal_Dealer,MATCH(R$3,'Final Dealer Work'!$B$2:$M$2,0),0),0)</f>
        <v>0</v>
      </c>
      <c r="S52" s="26">
        <f ca="1">IFERROR(VLOOKUP($A52,FInal_Dealer,MATCH(S$3,'Final Dealer Work'!$B$2:$M$2,0),0),0)</f>
        <v>16</v>
      </c>
      <c r="T52" s="20">
        <f t="shared" ca="1" si="9"/>
        <v>0</v>
      </c>
      <c r="U52" s="20">
        <f t="shared" ca="1" si="1"/>
        <v>0</v>
      </c>
      <c r="V52" s="20">
        <f t="shared" ca="1" si="2"/>
        <v>0</v>
      </c>
      <c r="W52" s="20">
        <f t="shared" ca="1" si="3"/>
        <v>0</v>
      </c>
      <c r="X52" s="20">
        <f t="shared" ca="1" si="4"/>
        <v>0</v>
      </c>
      <c r="Y52" s="20">
        <f t="shared" ca="1" si="5"/>
        <v>0</v>
      </c>
      <c r="Z52" s="20">
        <f t="shared" ca="1" si="6"/>
        <v>0</v>
      </c>
      <c r="AA52" s="20">
        <f t="shared" ca="1" si="7"/>
        <v>0</v>
      </c>
      <c r="AB52" s="20">
        <f t="shared" ca="1" si="8"/>
        <v>0</v>
      </c>
      <c r="AC52" s="17" t="str">
        <f t="shared" ca="1" si="10"/>
        <v>Ok</v>
      </c>
    </row>
    <row r="53" spans="1:29" x14ac:dyDescent="0.3">
      <c r="A53" s="17" t="s">
        <v>231</v>
      </c>
      <c r="B53" s="20">
        <f t="shared" ca="1" si="11"/>
        <v>56</v>
      </c>
      <c r="C53" s="20">
        <f t="shared" ca="1" si="11"/>
        <v>120</v>
      </c>
      <c r="D53" s="20">
        <f t="shared" ca="1" si="11"/>
        <v>0</v>
      </c>
      <c r="E53" s="20">
        <f t="shared" ca="1" si="11"/>
        <v>57</v>
      </c>
      <c r="F53" s="20">
        <f t="shared" ca="1" si="11"/>
        <v>0</v>
      </c>
      <c r="G53" s="20">
        <f t="shared" ca="1" si="11"/>
        <v>0</v>
      </c>
      <c r="H53" s="20">
        <f t="shared" ca="1" si="11"/>
        <v>0</v>
      </c>
      <c r="I53" s="20">
        <f t="shared" ca="1" si="11"/>
        <v>0</v>
      </c>
      <c r="J53" s="26">
        <f t="shared" ca="1" si="11"/>
        <v>119</v>
      </c>
      <c r="K53" s="27">
        <f ca="1">IFERROR(VLOOKUP($A53,FInal_Dealer,MATCH(K$3,'Final Dealer Work'!$B$2:$M$2,0),0),0)</f>
        <v>56</v>
      </c>
      <c r="L53" s="20">
        <f ca="1">IFERROR(VLOOKUP($A53,FInal_Dealer,MATCH(L$3,'Final Dealer Work'!$B$2:$M$2,0),0),0)</f>
        <v>120</v>
      </c>
      <c r="M53" s="20">
        <f ca="1">IFERROR(VLOOKUP($A53,FInal_Dealer,MATCH(M$3,'Final Dealer Work'!$B$2:$M$2,0),0),0)</f>
        <v>0</v>
      </c>
      <c r="N53" s="20">
        <f ca="1">IFERROR(VLOOKUP($A53,FInal_Dealer,MATCH(N$3,'Final Dealer Work'!$B$2:$M$2,0),0),0)</f>
        <v>57</v>
      </c>
      <c r="O53" s="20">
        <f ca="1">IFERROR(VLOOKUP($A53,FInal_Dealer,MATCH(O$3,'Final Dealer Work'!$B$2:$M$2,0),0),0)</f>
        <v>0</v>
      </c>
      <c r="P53" s="20">
        <f ca="1">IFERROR(VLOOKUP($A53,FInal_Dealer,MATCH(P$3,'Final Dealer Work'!$B$2:$M$2,0),0),0)</f>
        <v>0</v>
      </c>
      <c r="Q53" s="20">
        <f ca="1">IFERROR(VLOOKUP($A53,FInal_Dealer,MATCH(Q$3,'Final Dealer Work'!$B$2:$M$2,0),0),0)</f>
        <v>0</v>
      </c>
      <c r="R53" s="20">
        <f ca="1">IFERROR(VLOOKUP($A53,FInal_Dealer,MATCH(R$3,'Final Dealer Work'!$B$2:$M$2,0),0),0)</f>
        <v>0</v>
      </c>
      <c r="S53" s="26">
        <f ca="1">IFERROR(VLOOKUP($A53,FInal_Dealer,MATCH(S$3,'Final Dealer Work'!$B$2:$M$2,0),0),0)</f>
        <v>119</v>
      </c>
      <c r="T53" s="20">
        <f t="shared" ca="1" si="9"/>
        <v>0</v>
      </c>
      <c r="U53" s="20">
        <f t="shared" ca="1" si="1"/>
        <v>0</v>
      </c>
      <c r="V53" s="20">
        <f t="shared" ca="1" si="2"/>
        <v>0</v>
      </c>
      <c r="W53" s="20">
        <f t="shared" ca="1" si="3"/>
        <v>0</v>
      </c>
      <c r="X53" s="20">
        <f t="shared" ca="1" si="4"/>
        <v>0</v>
      </c>
      <c r="Y53" s="20">
        <f t="shared" ca="1" si="5"/>
        <v>0</v>
      </c>
      <c r="Z53" s="20">
        <f t="shared" ca="1" si="6"/>
        <v>0</v>
      </c>
      <c r="AA53" s="20">
        <f t="shared" ca="1" si="7"/>
        <v>0</v>
      </c>
      <c r="AB53" s="20">
        <f t="shared" ca="1" si="8"/>
        <v>0</v>
      </c>
      <c r="AC53" s="17" t="str">
        <f t="shared" ca="1" si="10"/>
        <v>Ok</v>
      </c>
    </row>
    <row r="54" spans="1:29" x14ac:dyDescent="0.3">
      <c r="A54" s="17" t="s">
        <v>239</v>
      </c>
      <c r="B54" s="20">
        <f t="shared" ca="1" si="11"/>
        <v>0</v>
      </c>
      <c r="C54" s="20">
        <f t="shared" ca="1" si="11"/>
        <v>120</v>
      </c>
      <c r="D54" s="20">
        <f t="shared" ca="1" si="11"/>
        <v>0</v>
      </c>
      <c r="E54" s="20">
        <f t="shared" ca="1" si="11"/>
        <v>52</v>
      </c>
      <c r="F54" s="20">
        <f t="shared" ca="1" si="11"/>
        <v>0</v>
      </c>
      <c r="G54" s="20">
        <f t="shared" ca="1" si="11"/>
        <v>0</v>
      </c>
      <c r="H54" s="20">
        <f t="shared" ca="1" si="11"/>
        <v>0</v>
      </c>
      <c r="I54" s="20">
        <f t="shared" ca="1" si="11"/>
        <v>0</v>
      </c>
      <c r="J54" s="26">
        <f t="shared" ca="1" si="11"/>
        <v>68</v>
      </c>
      <c r="K54" s="27">
        <f ca="1">IFERROR(VLOOKUP($A54,FInal_Dealer,MATCH(K$3,'Final Dealer Work'!$B$2:$M$2,0),0),0)</f>
        <v>0</v>
      </c>
      <c r="L54" s="20">
        <f ca="1">IFERROR(VLOOKUP($A54,FInal_Dealer,MATCH(L$3,'Final Dealer Work'!$B$2:$M$2,0),0),0)</f>
        <v>120</v>
      </c>
      <c r="M54" s="20">
        <f ca="1">IFERROR(VLOOKUP($A54,FInal_Dealer,MATCH(M$3,'Final Dealer Work'!$B$2:$M$2,0),0),0)</f>
        <v>0</v>
      </c>
      <c r="N54" s="20">
        <f ca="1">IFERROR(VLOOKUP($A54,FInal_Dealer,MATCH(N$3,'Final Dealer Work'!$B$2:$M$2,0),0),0)</f>
        <v>52</v>
      </c>
      <c r="O54" s="20">
        <f ca="1">IFERROR(VLOOKUP($A54,FInal_Dealer,MATCH(O$3,'Final Dealer Work'!$B$2:$M$2,0),0),0)</f>
        <v>0</v>
      </c>
      <c r="P54" s="20">
        <f ca="1">IFERROR(VLOOKUP($A54,FInal_Dealer,MATCH(P$3,'Final Dealer Work'!$B$2:$M$2,0),0),0)</f>
        <v>0</v>
      </c>
      <c r="Q54" s="20">
        <f ca="1">IFERROR(VLOOKUP($A54,FInal_Dealer,MATCH(Q$3,'Final Dealer Work'!$B$2:$M$2,0),0),0)</f>
        <v>0</v>
      </c>
      <c r="R54" s="20">
        <f ca="1">IFERROR(VLOOKUP($A54,FInal_Dealer,MATCH(R$3,'Final Dealer Work'!$B$2:$M$2,0),0),0)</f>
        <v>0</v>
      </c>
      <c r="S54" s="26">
        <f ca="1">IFERROR(VLOOKUP($A54,FInal_Dealer,MATCH(S$3,'Final Dealer Work'!$B$2:$M$2,0),0),0)</f>
        <v>68</v>
      </c>
      <c r="T54" s="20">
        <f t="shared" ca="1" si="9"/>
        <v>0</v>
      </c>
      <c r="U54" s="20">
        <f t="shared" ca="1" si="1"/>
        <v>0</v>
      </c>
      <c r="V54" s="20">
        <f t="shared" ca="1" si="2"/>
        <v>0</v>
      </c>
      <c r="W54" s="20">
        <f t="shared" ca="1" si="3"/>
        <v>0</v>
      </c>
      <c r="X54" s="20">
        <f t="shared" ca="1" si="4"/>
        <v>0</v>
      </c>
      <c r="Y54" s="20">
        <f t="shared" ca="1" si="5"/>
        <v>0</v>
      </c>
      <c r="Z54" s="20">
        <f t="shared" ca="1" si="6"/>
        <v>0</v>
      </c>
      <c r="AA54" s="20">
        <f t="shared" ca="1" si="7"/>
        <v>0</v>
      </c>
      <c r="AB54" s="20">
        <f t="shared" ca="1" si="8"/>
        <v>0</v>
      </c>
      <c r="AC54" s="17" t="str">
        <f t="shared" ca="1" si="10"/>
        <v>Ok</v>
      </c>
    </row>
    <row r="55" spans="1:29" x14ac:dyDescent="0.3">
      <c r="A55" s="17" t="s">
        <v>237</v>
      </c>
      <c r="B55" s="20">
        <f t="shared" ca="1" si="11"/>
        <v>54</v>
      </c>
      <c r="C55" s="20">
        <f t="shared" ca="1" si="11"/>
        <v>240</v>
      </c>
      <c r="D55" s="20">
        <f t="shared" ca="1" si="11"/>
        <v>0</v>
      </c>
      <c r="E55" s="20">
        <f t="shared" ca="1" si="11"/>
        <v>201</v>
      </c>
      <c r="F55" s="20">
        <f t="shared" ca="1" si="11"/>
        <v>0</v>
      </c>
      <c r="G55" s="20">
        <f t="shared" ca="1" si="11"/>
        <v>0</v>
      </c>
      <c r="H55" s="20">
        <f t="shared" ca="1" si="11"/>
        <v>0</v>
      </c>
      <c r="I55" s="20">
        <f t="shared" ca="1" si="11"/>
        <v>0</v>
      </c>
      <c r="J55" s="26">
        <f t="shared" ca="1" si="11"/>
        <v>93</v>
      </c>
      <c r="K55" s="27">
        <f ca="1">IFERROR(VLOOKUP($A55,FInal_Dealer,MATCH(K$3,'Final Dealer Work'!$B$2:$M$2,0),0),0)</f>
        <v>54</v>
      </c>
      <c r="L55" s="20">
        <f ca="1">IFERROR(VLOOKUP($A55,FInal_Dealer,MATCH(L$3,'Final Dealer Work'!$B$2:$M$2,0),0),0)</f>
        <v>240</v>
      </c>
      <c r="M55" s="20">
        <f ca="1">IFERROR(VLOOKUP($A55,FInal_Dealer,MATCH(M$3,'Final Dealer Work'!$B$2:$M$2,0),0),0)</f>
        <v>0</v>
      </c>
      <c r="N55" s="20">
        <f ca="1">IFERROR(VLOOKUP($A55,FInal_Dealer,MATCH(N$3,'Final Dealer Work'!$B$2:$M$2,0),0),0)</f>
        <v>201</v>
      </c>
      <c r="O55" s="20">
        <f ca="1">IFERROR(VLOOKUP($A55,FInal_Dealer,MATCH(O$3,'Final Dealer Work'!$B$2:$M$2,0),0),0)</f>
        <v>0</v>
      </c>
      <c r="P55" s="20">
        <f ca="1">IFERROR(VLOOKUP($A55,FInal_Dealer,MATCH(P$3,'Final Dealer Work'!$B$2:$M$2,0),0),0)</f>
        <v>0</v>
      </c>
      <c r="Q55" s="20">
        <f ca="1">IFERROR(VLOOKUP($A55,FInal_Dealer,MATCH(Q$3,'Final Dealer Work'!$B$2:$M$2,0),0),0)</f>
        <v>0</v>
      </c>
      <c r="R55" s="20">
        <f ca="1">IFERROR(VLOOKUP($A55,FInal_Dealer,MATCH(R$3,'Final Dealer Work'!$B$2:$M$2,0),0),0)</f>
        <v>0</v>
      </c>
      <c r="S55" s="26">
        <f ca="1">IFERROR(VLOOKUP($A55,FInal_Dealer,MATCH(S$3,'Final Dealer Work'!$B$2:$M$2,0),0),0)</f>
        <v>93</v>
      </c>
      <c r="T55" s="20">
        <f t="shared" ca="1" si="9"/>
        <v>0</v>
      </c>
      <c r="U55" s="20">
        <f t="shared" ca="1" si="1"/>
        <v>0</v>
      </c>
      <c r="V55" s="20">
        <f t="shared" ca="1" si="2"/>
        <v>0</v>
      </c>
      <c r="W55" s="20">
        <f t="shared" ca="1" si="3"/>
        <v>0</v>
      </c>
      <c r="X55" s="20">
        <f t="shared" ca="1" si="4"/>
        <v>0</v>
      </c>
      <c r="Y55" s="20">
        <f t="shared" ca="1" si="5"/>
        <v>0</v>
      </c>
      <c r="Z55" s="20">
        <f t="shared" ca="1" si="6"/>
        <v>0</v>
      </c>
      <c r="AA55" s="20">
        <f t="shared" ca="1" si="7"/>
        <v>0</v>
      </c>
      <c r="AB55" s="20">
        <f t="shared" ca="1" si="8"/>
        <v>0</v>
      </c>
      <c r="AC55" s="17" t="str">
        <f t="shared" ca="1" si="10"/>
        <v>Ok</v>
      </c>
    </row>
    <row r="56" spans="1:29" x14ac:dyDescent="0.3">
      <c r="A56" s="17" t="s">
        <v>235</v>
      </c>
      <c r="B56" s="20">
        <f t="shared" ca="1" si="11"/>
        <v>0</v>
      </c>
      <c r="C56" s="20">
        <f t="shared" ca="1" si="11"/>
        <v>150</v>
      </c>
      <c r="D56" s="20">
        <f t="shared" ca="1" si="11"/>
        <v>0</v>
      </c>
      <c r="E56" s="20">
        <f t="shared" ca="1" si="11"/>
        <v>109</v>
      </c>
      <c r="F56" s="20">
        <f t="shared" ca="1" si="11"/>
        <v>0</v>
      </c>
      <c r="G56" s="20">
        <f t="shared" ca="1" si="11"/>
        <v>0</v>
      </c>
      <c r="H56" s="20">
        <f t="shared" ca="1" si="11"/>
        <v>0</v>
      </c>
      <c r="I56" s="20">
        <f t="shared" ca="1" si="11"/>
        <v>0</v>
      </c>
      <c r="J56" s="26">
        <f t="shared" ca="1" si="11"/>
        <v>41</v>
      </c>
      <c r="K56" s="27">
        <f ca="1">IFERROR(VLOOKUP($A56,FInal_Dealer,MATCH(K$3,'Final Dealer Work'!$B$2:$M$2,0),0),0)</f>
        <v>0</v>
      </c>
      <c r="L56" s="20">
        <f ca="1">IFERROR(VLOOKUP($A56,FInal_Dealer,MATCH(L$3,'Final Dealer Work'!$B$2:$M$2,0),0),0)</f>
        <v>150</v>
      </c>
      <c r="M56" s="20">
        <f ca="1">IFERROR(VLOOKUP($A56,FInal_Dealer,MATCH(M$3,'Final Dealer Work'!$B$2:$M$2,0),0),0)</f>
        <v>0</v>
      </c>
      <c r="N56" s="20">
        <f ca="1">IFERROR(VLOOKUP($A56,FInal_Dealer,MATCH(N$3,'Final Dealer Work'!$B$2:$M$2,0),0),0)</f>
        <v>109</v>
      </c>
      <c r="O56" s="20">
        <f ca="1">IFERROR(VLOOKUP($A56,FInal_Dealer,MATCH(O$3,'Final Dealer Work'!$B$2:$M$2,0),0),0)</f>
        <v>0</v>
      </c>
      <c r="P56" s="20">
        <f ca="1">IFERROR(VLOOKUP($A56,FInal_Dealer,MATCH(P$3,'Final Dealer Work'!$B$2:$M$2,0),0),0)</f>
        <v>0</v>
      </c>
      <c r="Q56" s="20">
        <f ca="1">IFERROR(VLOOKUP($A56,FInal_Dealer,MATCH(Q$3,'Final Dealer Work'!$B$2:$M$2,0),0),0)</f>
        <v>0</v>
      </c>
      <c r="R56" s="20">
        <f ca="1">IFERROR(VLOOKUP($A56,FInal_Dealer,MATCH(R$3,'Final Dealer Work'!$B$2:$M$2,0),0),0)</f>
        <v>0</v>
      </c>
      <c r="S56" s="26">
        <f ca="1">IFERROR(VLOOKUP($A56,FInal_Dealer,MATCH(S$3,'Final Dealer Work'!$B$2:$M$2,0),0),0)</f>
        <v>41</v>
      </c>
      <c r="T56" s="20">
        <f t="shared" ca="1" si="9"/>
        <v>0</v>
      </c>
      <c r="U56" s="20">
        <f t="shared" ca="1" si="1"/>
        <v>0</v>
      </c>
      <c r="V56" s="20">
        <f t="shared" ca="1" si="2"/>
        <v>0</v>
      </c>
      <c r="W56" s="20">
        <f t="shared" ca="1" si="3"/>
        <v>0</v>
      </c>
      <c r="X56" s="20">
        <f t="shared" ca="1" si="4"/>
        <v>0</v>
      </c>
      <c r="Y56" s="20">
        <f t="shared" ca="1" si="5"/>
        <v>0</v>
      </c>
      <c r="Z56" s="20">
        <f t="shared" ca="1" si="6"/>
        <v>0</v>
      </c>
      <c r="AA56" s="20">
        <f t="shared" ca="1" si="7"/>
        <v>0</v>
      </c>
      <c r="AB56" s="20">
        <f t="shared" ca="1" si="8"/>
        <v>0</v>
      </c>
      <c r="AC56" s="17" t="str">
        <f t="shared" ca="1" si="10"/>
        <v>Ok</v>
      </c>
    </row>
    <row r="57" spans="1:29" x14ac:dyDescent="0.3">
      <c r="A57" s="17" t="s">
        <v>241</v>
      </c>
      <c r="B57" s="20">
        <f t="shared" ca="1" si="11"/>
        <v>121</v>
      </c>
      <c r="C57" s="20">
        <f t="shared" ca="1" si="11"/>
        <v>0</v>
      </c>
      <c r="D57" s="20">
        <f t="shared" ca="1" si="11"/>
        <v>0</v>
      </c>
      <c r="E57" s="20">
        <f t="shared" ca="1" si="11"/>
        <v>153</v>
      </c>
      <c r="F57" s="20">
        <f t="shared" ca="1" si="11"/>
        <v>0</v>
      </c>
      <c r="G57" s="20">
        <f t="shared" ca="1" si="11"/>
        <v>0</v>
      </c>
      <c r="H57" s="20">
        <f t="shared" ca="1" si="11"/>
        <v>0</v>
      </c>
      <c r="I57" s="20">
        <f t="shared" ca="1" si="11"/>
        <v>0</v>
      </c>
      <c r="J57" s="26">
        <f t="shared" ca="1" si="11"/>
        <v>-32</v>
      </c>
      <c r="K57" s="27">
        <f ca="1">IFERROR(VLOOKUP($A57,FInal_Dealer,MATCH(K$3,'Final Dealer Work'!$B$2:$M$2,0),0),0)</f>
        <v>121</v>
      </c>
      <c r="L57" s="20">
        <f ca="1">IFERROR(VLOOKUP($A57,FInal_Dealer,MATCH(L$3,'Final Dealer Work'!$B$2:$M$2,0),0),0)</f>
        <v>0</v>
      </c>
      <c r="M57" s="20">
        <f ca="1">IFERROR(VLOOKUP($A57,FInal_Dealer,MATCH(M$3,'Final Dealer Work'!$B$2:$M$2,0),0),0)</f>
        <v>0</v>
      </c>
      <c r="N57" s="20">
        <f ca="1">IFERROR(VLOOKUP($A57,FInal_Dealer,MATCH(N$3,'Final Dealer Work'!$B$2:$M$2,0),0),0)</f>
        <v>153</v>
      </c>
      <c r="O57" s="20">
        <f ca="1">IFERROR(VLOOKUP($A57,FInal_Dealer,MATCH(O$3,'Final Dealer Work'!$B$2:$M$2,0),0),0)</f>
        <v>0</v>
      </c>
      <c r="P57" s="20">
        <f ca="1">IFERROR(VLOOKUP($A57,FInal_Dealer,MATCH(P$3,'Final Dealer Work'!$B$2:$M$2,0),0),0)</f>
        <v>0</v>
      </c>
      <c r="Q57" s="20">
        <f ca="1">IFERROR(VLOOKUP($A57,FInal_Dealer,MATCH(Q$3,'Final Dealer Work'!$B$2:$M$2,0),0),0)</f>
        <v>0</v>
      </c>
      <c r="R57" s="20">
        <f ca="1">IFERROR(VLOOKUP($A57,FInal_Dealer,MATCH(R$3,'Final Dealer Work'!$B$2:$M$2,0),0),0)</f>
        <v>0</v>
      </c>
      <c r="S57" s="26">
        <f ca="1">IFERROR(VLOOKUP($A57,FInal_Dealer,MATCH(S$3,'Final Dealer Work'!$B$2:$M$2,0),0),0)</f>
        <v>-32</v>
      </c>
      <c r="T57" s="20">
        <f t="shared" ca="1" si="9"/>
        <v>0</v>
      </c>
      <c r="U57" s="20">
        <f t="shared" ca="1" si="1"/>
        <v>0</v>
      </c>
      <c r="V57" s="20">
        <f t="shared" ca="1" si="2"/>
        <v>0</v>
      </c>
      <c r="W57" s="20">
        <f t="shared" ca="1" si="3"/>
        <v>0</v>
      </c>
      <c r="X57" s="20">
        <f t="shared" ca="1" si="4"/>
        <v>0</v>
      </c>
      <c r="Y57" s="20">
        <f t="shared" ca="1" si="5"/>
        <v>0</v>
      </c>
      <c r="Z57" s="20">
        <f t="shared" ca="1" si="6"/>
        <v>0</v>
      </c>
      <c r="AA57" s="20">
        <f t="shared" ca="1" si="7"/>
        <v>0</v>
      </c>
      <c r="AB57" s="20">
        <f t="shared" ca="1" si="8"/>
        <v>0</v>
      </c>
      <c r="AC57" s="17" t="str">
        <f t="shared" ca="1" si="10"/>
        <v>Ok</v>
      </c>
    </row>
    <row r="58" spans="1:29" x14ac:dyDescent="0.3">
      <c r="A58" s="17" t="s">
        <v>245</v>
      </c>
      <c r="B58" s="20">
        <f t="shared" ca="1" si="11"/>
        <v>0</v>
      </c>
      <c r="C58" s="20">
        <f t="shared" ca="1" si="11"/>
        <v>40</v>
      </c>
      <c r="D58" s="20">
        <f t="shared" ca="1" si="11"/>
        <v>0</v>
      </c>
      <c r="E58" s="20">
        <f t="shared" ca="1" si="11"/>
        <v>30</v>
      </c>
      <c r="F58" s="20">
        <f t="shared" ca="1" si="11"/>
        <v>0</v>
      </c>
      <c r="G58" s="20">
        <f t="shared" ca="1" si="11"/>
        <v>0</v>
      </c>
      <c r="H58" s="20">
        <f t="shared" ca="1" si="11"/>
        <v>0</v>
      </c>
      <c r="I58" s="20">
        <f t="shared" ca="1" si="11"/>
        <v>0</v>
      </c>
      <c r="J58" s="26">
        <f t="shared" ca="1" si="11"/>
        <v>10</v>
      </c>
      <c r="K58" s="27">
        <f ca="1">IFERROR(VLOOKUP($A58,FInal_Dealer,MATCH(K$3,'Final Dealer Work'!$B$2:$M$2,0),0),0)</f>
        <v>0</v>
      </c>
      <c r="L58" s="20">
        <f ca="1">IFERROR(VLOOKUP($A58,FInal_Dealer,MATCH(L$3,'Final Dealer Work'!$B$2:$M$2,0),0),0)</f>
        <v>40</v>
      </c>
      <c r="M58" s="20">
        <f ca="1">IFERROR(VLOOKUP($A58,FInal_Dealer,MATCH(M$3,'Final Dealer Work'!$B$2:$M$2,0),0),0)</f>
        <v>0</v>
      </c>
      <c r="N58" s="20">
        <f ca="1">IFERROR(VLOOKUP($A58,FInal_Dealer,MATCH(N$3,'Final Dealer Work'!$B$2:$M$2,0),0),0)</f>
        <v>30</v>
      </c>
      <c r="O58" s="20">
        <f ca="1">IFERROR(VLOOKUP($A58,FInal_Dealer,MATCH(O$3,'Final Dealer Work'!$B$2:$M$2,0),0),0)</f>
        <v>0</v>
      </c>
      <c r="P58" s="20">
        <f ca="1">IFERROR(VLOOKUP($A58,FInal_Dealer,MATCH(P$3,'Final Dealer Work'!$B$2:$M$2,0),0),0)</f>
        <v>0</v>
      </c>
      <c r="Q58" s="20">
        <f ca="1">IFERROR(VLOOKUP($A58,FInal_Dealer,MATCH(Q$3,'Final Dealer Work'!$B$2:$M$2,0),0),0)</f>
        <v>0</v>
      </c>
      <c r="R58" s="20">
        <f ca="1">IFERROR(VLOOKUP($A58,FInal_Dealer,MATCH(R$3,'Final Dealer Work'!$B$2:$M$2,0),0),0)</f>
        <v>0</v>
      </c>
      <c r="S58" s="26">
        <f ca="1">IFERROR(VLOOKUP($A58,FInal_Dealer,MATCH(S$3,'Final Dealer Work'!$B$2:$M$2,0),0),0)</f>
        <v>10</v>
      </c>
      <c r="T58" s="20">
        <f t="shared" ca="1" si="9"/>
        <v>0</v>
      </c>
      <c r="U58" s="20">
        <f t="shared" ca="1" si="9"/>
        <v>0</v>
      </c>
      <c r="V58" s="20">
        <f t="shared" ca="1" si="9"/>
        <v>0</v>
      </c>
      <c r="W58" s="20">
        <f t="shared" ca="1" si="9"/>
        <v>0</v>
      </c>
      <c r="X58" s="20">
        <f t="shared" ca="1" si="9"/>
        <v>0</v>
      </c>
      <c r="Y58" s="20">
        <f t="shared" ca="1" si="9"/>
        <v>0</v>
      </c>
      <c r="Z58" s="20">
        <f t="shared" ca="1" si="9"/>
        <v>0</v>
      </c>
      <c r="AA58" s="20">
        <f t="shared" ca="1" si="9"/>
        <v>0</v>
      </c>
      <c r="AB58" s="20">
        <f t="shared" ca="1" si="9"/>
        <v>0</v>
      </c>
      <c r="AC58" s="17" t="str">
        <f t="shared" ca="1" si="10"/>
        <v>Ok</v>
      </c>
    </row>
    <row r="59" spans="1:29" x14ac:dyDescent="0.3">
      <c r="A59" s="17" t="s">
        <v>247</v>
      </c>
      <c r="B59" s="20">
        <f t="shared" ca="1" si="11"/>
        <v>0</v>
      </c>
      <c r="C59" s="20">
        <f t="shared" ca="1" si="11"/>
        <v>120</v>
      </c>
      <c r="D59" s="20">
        <f t="shared" ca="1" si="11"/>
        <v>0</v>
      </c>
      <c r="E59" s="20">
        <f t="shared" ca="1" si="11"/>
        <v>91</v>
      </c>
      <c r="F59" s="20">
        <f t="shared" ca="1" si="11"/>
        <v>16</v>
      </c>
      <c r="G59" s="20">
        <f t="shared" ca="1" si="11"/>
        <v>0</v>
      </c>
      <c r="H59" s="20">
        <f t="shared" ca="1" si="11"/>
        <v>0</v>
      </c>
      <c r="I59" s="20">
        <f t="shared" ca="1" si="11"/>
        <v>0</v>
      </c>
      <c r="J59" s="26">
        <f t="shared" ca="1" si="11"/>
        <v>45</v>
      </c>
      <c r="K59" s="27">
        <f ca="1">IFERROR(VLOOKUP($A59,FInal_Dealer,MATCH(K$3,'Final Dealer Work'!$B$2:$M$2,0),0),0)</f>
        <v>0</v>
      </c>
      <c r="L59" s="20">
        <f ca="1">IFERROR(VLOOKUP($A59,FInal_Dealer,MATCH(L$3,'Final Dealer Work'!$B$2:$M$2,0),0),0)</f>
        <v>120</v>
      </c>
      <c r="M59" s="20">
        <f ca="1">IFERROR(VLOOKUP($A59,FInal_Dealer,MATCH(M$3,'Final Dealer Work'!$B$2:$M$2,0),0),0)</f>
        <v>0</v>
      </c>
      <c r="N59" s="20">
        <f ca="1">IFERROR(VLOOKUP($A59,FInal_Dealer,MATCH(N$3,'Final Dealer Work'!$B$2:$M$2,0),0),0)</f>
        <v>75</v>
      </c>
      <c r="O59" s="20">
        <f ca="1">IFERROR(VLOOKUP($A59,FInal_Dealer,MATCH(O$3,'Final Dealer Work'!$B$2:$M$2,0),0),0)</f>
        <v>0</v>
      </c>
      <c r="P59" s="20">
        <f ca="1">IFERROR(VLOOKUP($A59,FInal_Dealer,MATCH(P$3,'Final Dealer Work'!$B$2:$M$2,0),0),0)</f>
        <v>0</v>
      </c>
      <c r="Q59" s="20">
        <f ca="1">IFERROR(VLOOKUP($A59,FInal_Dealer,MATCH(Q$3,'Final Dealer Work'!$B$2:$M$2,0),0),0)</f>
        <v>0</v>
      </c>
      <c r="R59" s="20">
        <f ca="1">IFERROR(VLOOKUP($A59,FInal_Dealer,MATCH(R$3,'Final Dealer Work'!$B$2:$M$2,0),0),0)</f>
        <v>0</v>
      </c>
      <c r="S59" s="26">
        <f ca="1">IFERROR(VLOOKUP($A59,FInal_Dealer,MATCH(S$3,'Final Dealer Work'!$B$2:$M$2,0),0),0)</f>
        <v>45</v>
      </c>
      <c r="T59" s="20">
        <f t="shared" ref="T59:AB76" ca="1" si="12">B59-K59</f>
        <v>0</v>
      </c>
      <c r="U59" s="20">
        <f t="shared" ca="1" si="12"/>
        <v>0</v>
      </c>
      <c r="V59" s="20">
        <f t="shared" ca="1" si="12"/>
        <v>0</v>
      </c>
      <c r="W59" s="20">
        <f t="shared" ca="1" si="12"/>
        <v>16</v>
      </c>
      <c r="X59" s="20">
        <f t="shared" ca="1" si="12"/>
        <v>16</v>
      </c>
      <c r="Y59" s="20">
        <f t="shared" ca="1" si="12"/>
        <v>0</v>
      </c>
      <c r="Z59" s="20">
        <f t="shared" ca="1" si="12"/>
        <v>0</v>
      </c>
      <c r="AA59" s="20">
        <f t="shared" ca="1" si="12"/>
        <v>0</v>
      </c>
      <c r="AB59" s="20">
        <f t="shared" ca="1" si="12"/>
        <v>0</v>
      </c>
      <c r="AC59" s="17" t="str">
        <f t="shared" ca="1" si="10"/>
        <v>Ok</v>
      </c>
    </row>
    <row r="60" spans="1:29" x14ac:dyDescent="0.3">
      <c r="A60" s="17" t="s">
        <v>243</v>
      </c>
      <c r="B60" s="20">
        <f t="shared" ca="1" si="11"/>
        <v>0</v>
      </c>
      <c r="C60" s="20">
        <f t="shared" ca="1" si="11"/>
        <v>150</v>
      </c>
      <c r="D60" s="20">
        <f t="shared" ca="1" si="11"/>
        <v>0</v>
      </c>
      <c r="E60" s="20">
        <f t="shared" ca="1" si="11"/>
        <v>129</v>
      </c>
      <c r="F60" s="20">
        <f t="shared" ca="1" si="11"/>
        <v>19</v>
      </c>
      <c r="G60" s="20">
        <f t="shared" ca="1" si="11"/>
        <v>0</v>
      </c>
      <c r="H60" s="20">
        <f t="shared" ref="B60:J76" ca="1" si="13">IFERROR(INDEX(Zylem,MATCH($A60,Matchrow,0),MATCH(H$3,Matchcolumn,0)),0)</f>
        <v>0</v>
      </c>
      <c r="I60" s="20">
        <f t="shared" ca="1" si="13"/>
        <v>0</v>
      </c>
      <c r="J60" s="26">
        <f t="shared" ca="1" si="13"/>
        <v>40</v>
      </c>
      <c r="K60" s="27">
        <f ca="1">IFERROR(VLOOKUP($A60,FInal_Dealer,MATCH(K$3,'Final Dealer Work'!$B$2:$M$2,0),0),0)</f>
        <v>0</v>
      </c>
      <c r="L60" s="20">
        <f ca="1">IFERROR(VLOOKUP($A60,FInal_Dealer,MATCH(L$3,'Final Dealer Work'!$B$2:$M$2,0),0),0)</f>
        <v>150</v>
      </c>
      <c r="M60" s="20">
        <f ca="1">IFERROR(VLOOKUP($A60,FInal_Dealer,MATCH(M$3,'Final Dealer Work'!$B$2:$M$2,0),0),0)</f>
        <v>0</v>
      </c>
      <c r="N60" s="20">
        <f ca="1">IFERROR(VLOOKUP($A60,FInal_Dealer,MATCH(N$3,'Final Dealer Work'!$B$2:$M$2,0),0),0)</f>
        <v>110</v>
      </c>
      <c r="O60" s="20">
        <f ca="1">IFERROR(VLOOKUP($A60,FInal_Dealer,MATCH(O$3,'Final Dealer Work'!$B$2:$M$2,0),0),0)</f>
        <v>0</v>
      </c>
      <c r="P60" s="20">
        <f ca="1">IFERROR(VLOOKUP($A60,FInal_Dealer,MATCH(P$3,'Final Dealer Work'!$B$2:$M$2,0),0),0)</f>
        <v>0</v>
      </c>
      <c r="Q60" s="20">
        <f ca="1">IFERROR(VLOOKUP($A60,FInal_Dealer,MATCH(Q$3,'Final Dealer Work'!$B$2:$M$2,0),0),0)</f>
        <v>0</v>
      </c>
      <c r="R60" s="20">
        <f ca="1">IFERROR(VLOOKUP($A60,FInal_Dealer,MATCH(R$3,'Final Dealer Work'!$B$2:$M$2,0),0),0)</f>
        <v>0</v>
      </c>
      <c r="S60" s="26">
        <f ca="1">IFERROR(VLOOKUP($A60,FInal_Dealer,MATCH(S$3,'Final Dealer Work'!$B$2:$M$2,0),0),0)</f>
        <v>40</v>
      </c>
      <c r="T60" s="20">
        <f t="shared" ca="1" si="12"/>
        <v>0</v>
      </c>
      <c r="U60" s="20">
        <f t="shared" ca="1" si="12"/>
        <v>0</v>
      </c>
      <c r="V60" s="20">
        <f t="shared" ca="1" si="12"/>
        <v>0</v>
      </c>
      <c r="W60" s="20">
        <f t="shared" ca="1" si="12"/>
        <v>19</v>
      </c>
      <c r="X60" s="20">
        <f t="shared" ca="1" si="12"/>
        <v>19</v>
      </c>
      <c r="Y60" s="20">
        <f t="shared" ca="1" si="12"/>
        <v>0</v>
      </c>
      <c r="Z60" s="20">
        <f t="shared" ca="1" si="12"/>
        <v>0</v>
      </c>
      <c r="AA60" s="20">
        <f t="shared" ca="1" si="12"/>
        <v>0</v>
      </c>
      <c r="AB60" s="20">
        <f t="shared" ca="1" si="12"/>
        <v>0</v>
      </c>
      <c r="AC60" s="17" t="str">
        <f t="shared" ca="1" si="10"/>
        <v>Ok</v>
      </c>
    </row>
    <row r="61" spans="1:29" x14ac:dyDescent="0.3">
      <c r="A61" s="17" t="s">
        <v>249</v>
      </c>
      <c r="B61" s="20">
        <f t="shared" ca="1" si="13"/>
        <v>0</v>
      </c>
      <c r="C61" s="20">
        <f t="shared" ca="1" si="13"/>
        <v>0</v>
      </c>
      <c r="D61" s="20">
        <f t="shared" ca="1" si="13"/>
        <v>0</v>
      </c>
      <c r="E61" s="20">
        <f t="shared" ca="1" si="13"/>
        <v>12</v>
      </c>
      <c r="F61" s="20">
        <f t="shared" ca="1" si="13"/>
        <v>0</v>
      </c>
      <c r="G61" s="20">
        <f t="shared" ca="1" si="13"/>
        <v>0</v>
      </c>
      <c r="H61" s="20">
        <f t="shared" ca="1" si="13"/>
        <v>0</v>
      </c>
      <c r="I61" s="20">
        <f t="shared" ca="1" si="13"/>
        <v>0</v>
      </c>
      <c r="J61" s="26">
        <f t="shared" ca="1" si="13"/>
        <v>-12</v>
      </c>
      <c r="K61" s="27">
        <f ca="1">IFERROR(VLOOKUP($A61,FInal_Dealer,MATCH(K$3,'Final Dealer Work'!$B$2:$M$2,0),0),0)</f>
        <v>0</v>
      </c>
      <c r="L61" s="20">
        <f ca="1">IFERROR(VLOOKUP($A61,FInal_Dealer,MATCH(L$3,'Final Dealer Work'!$B$2:$M$2,0),0),0)</f>
        <v>0</v>
      </c>
      <c r="M61" s="20">
        <f ca="1">IFERROR(VLOOKUP($A61,FInal_Dealer,MATCH(M$3,'Final Dealer Work'!$B$2:$M$2,0),0),0)</f>
        <v>0</v>
      </c>
      <c r="N61" s="20">
        <f ca="1">IFERROR(VLOOKUP($A61,FInal_Dealer,MATCH(N$3,'Final Dealer Work'!$B$2:$M$2,0),0),0)</f>
        <v>12</v>
      </c>
      <c r="O61" s="20">
        <f ca="1">IFERROR(VLOOKUP($A61,FInal_Dealer,MATCH(O$3,'Final Dealer Work'!$B$2:$M$2,0),0),0)</f>
        <v>0</v>
      </c>
      <c r="P61" s="20">
        <f ca="1">IFERROR(VLOOKUP($A61,FInal_Dealer,MATCH(P$3,'Final Dealer Work'!$B$2:$M$2,0),0),0)</f>
        <v>0</v>
      </c>
      <c r="Q61" s="20">
        <f ca="1">IFERROR(VLOOKUP($A61,FInal_Dealer,MATCH(Q$3,'Final Dealer Work'!$B$2:$M$2,0),0),0)</f>
        <v>0</v>
      </c>
      <c r="R61" s="20">
        <f ca="1">IFERROR(VLOOKUP($A61,FInal_Dealer,MATCH(R$3,'Final Dealer Work'!$B$2:$M$2,0),0),0)</f>
        <v>0</v>
      </c>
      <c r="S61" s="26">
        <f ca="1">IFERROR(VLOOKUP($A61,FInal_Dealer,MATCH(S$3,'Final Dealer Work'!$B$2:$M$2,0),0),0)</f>
        <v>-12</v>
      </c>
      <c r="T61" s="20">
        <f t="shared" ca="1" si="12"/>
        <v>0</v>
      </c>
      <c r="U61" s="20">
        <f t="shared" ca="1" si="12"/>
        <v>0</v>
      </c>
      <c r="V61" s="20">
        <f t="shared" ca="1" si="12"/>
        <v>0</v>
      </c>
      <c r="W61" s="20">
        <f t="shared" ca="1" si="12"/>
        <v>0</v>
      </c>
      <c r="X61" s="20">
        <f t="shared" ca="1" si="12"/>
        <v>0</v>
      </c>
      <c r="Y61" s="20">
        <f t="shared" ca="1" si="12"/>
        <v>0</v>
      </c>
      <c r="Z61" s="20">
        <f t="shared" ca="1" si="12"/>
        <v>0</v>
      </c>
      <c r="AA61" s="20">
        <f t="shared" ca="1" si="12"/>
        <v>0</v>
      </c>
      <c r="AB61" s="20">
        <f t="shared" ca="1" si="12"/>
        <v>0</v>
      </c>
      <c r="AC61" s="17" t="str">
        <f t="shared" ca="1" si="10"/>
        <v>Ok</v>
      </c>
    </row>
    <row r="62" spans="1:29" x14ac:dyDescent="0.3">
      <c r="A62" s="17" t="s">
        <v>251</v>
      </c>
      <c r="B62" s="20">
        <f t="shared" ca="1" si="13"/>
        <v>0</v>
      </c>
      <c r="C62" s="20">
        <f t="shared" ca="1" si="13"/>
        <v>0</v>
      </c>
      <c r="D62" s="20">
        <f t="shared" ca="1" si="13"/>
        <v>0</v>
      </c>
      <c r="E62" s="20">
        <f t="shared" ca="1" si="13"/>
        <v>22</v>
      </c>
      <c r="F62" s="20">
        <f t="shared" ca="1" si="13"/>
        <v>0</v>
      </c>
      <c r="G62" s="20">
        <f t="shared" ca="1" si="13"/>
        <v>0</v>
      </c>
      <c r="H62" s="20">
        <f t="shared" ca="1" si="13"/>
        <v>0</v>
      </c>
      <c r="I62" s="20">
        <f t="shared" ca="1" si="13"/>
        <v>0</v>
      </c>
      <c r="J62" s="26">
        <f t="shared" ca="1" si="13"/>
        <v>-22</v>
      </c>
      <c r="K62" s="27">
        <f ca="1">IFERROR(VLOOKUP($A62,FInal_Dealer,MATCH(K$3,'Final Dealer Work'!$B$2:$M$2,0),0),0)</f>
        <v>0</v>
      </c>
      <c r="L62" s="20">
        <f ca="1">IFERROR(VLOOKUP($A62,FInal_Dealer,MATCH(L$3,'Final Dealer Work'!$B$2:$M$2,0),0),0)</f>
        <v>0</v>
      </c>
      <c r="M62" s="20">
        <f ca="1">IFERROR(VLOOKUP($A62,FInal_Dealer,MATCH(M$3,'Final Dealer Work'!$B$2:$M$2,0),0),0)</f>
        <v>0</v>
      </c>
      <c r="N62" s="20">
        <f ca="1">IFERROR(VLOOKUP($A62,FInal_Dealer,MATCH(N$3,'Final Dealer Work'!$B$2:$M$2,0),0),0)</f>
        <v>22</v>
      </c>
      <c r="O62" s="20">
        <f ca="1">IFERROR(VLOOKUP($A62,FInal_Dealer,MATCH(O$3,'Final Dealer Work'!$B$2:$M$2,0),0),0)</f>
        <v>0</v>
      </c>
      <c r="P62" s="20">
        <f ca="1">IFERROR(VLOOKUP($A62,FInal_Dealer,MATCH(P$3,'Final Dealer Work'!$B$2:$M$2,0),0),0)</f>
        <v>0</v>
      </c>
      <c r="Q62" s="20">
        <f ca="1">IFERROR(VLOOKUP($A62,FInal_Dealer,MATCH(Q$3,'Final Dealer Work'!$B$2:$M$2,0),0),0)</f>
        <v>0</v>
      </c>
      <c r="R62" s="20">
        <f ca="1">IFERROR(VLOOKUP($A62,FInal_Dealer,MATCH(R$3,'Final Dealer Work'!$B$2:$M$2,0),0),0)</f>
        <v>0</v>
      </c>
      <c r="S62" s="26">
        <f ca="1">IFERROR(VLOOKUP($A62,FInal_Dealer,MATCH(S$3,'Final Dealer Work'!$B$2:$M$2,0),0),0)</f>
        <v>-22</v>
      </c>
      <c r="T62" s="20">
        <f t="shared" ca="1" si="12"/>
        <v>0</v>
      </c>
      <c r="U62" s="20">
        <f t="shared" ca="1" si="12"/>
        <v>0</v>
      </c>
      <c r="V62" s="20">
        <f t="shared" ca="1" si="12"/>
        <v>0</v>
      </c>
      <c r="W62" s="20">
        <f t="shared" ca="1" si="12"/>
        <v>0</v>
      </c>
      <c r="X62" s="20">
        <f t="shared" ca="1" si="12"/>
        <v>0</v>
      </c>
      <c r="Y62" s="20">
        <f t="shared" ca="1" si="12"/>
        <v>0</v>
      </c>
      <c r="Z62" s="20">
        <f t="shared" ca="1" si="12"/>
        <v>0</v>
      </c>
      <c r="AA62" s="20">
        <f t="shared" ca="1" si="12"/>
        <v>0</v>
      </c>
      <c r="AB62" s="20">
        <f t="shared" ca="1" si="12"/>
        <v>0</v>
      </c>
      <c r="AC62" s="17" t="str">
        <f t="shared" ca="1" si="10"/>
        <v>Ok</v>
      </c>
    </row>
    <row r="63" spans="1:29" x14ac:dyDescent="0.3">
      <c r="A63" s="17" t="s">
        <v>253</v>
      </c>
      <c r="B63" s="20">
        <f t="shared" ca="1" si="13"/>
        <v>0</v>
      </c>
      <c r="C63" s="20">
        <f t="shared" ca="1" si="13"/>
        <v>0</v>
      </c>
      <c r="D63" s="20">
        <f t="shared" ca="1" si="13"/>
        <v>0</v>
      </c>
      <c r="E63" s="20">
        <f t="shared" ca="1" si="13"/>
        <v>11</v>
      </c>
      <c r="F63" s="20">
        <f t="shared" ca="1" si="13"/>
        <v>0</v>
      </c>
      <c r="G63" s="20">
        <f t="shared" ca="1" si="13"/>
        <v>0</v>
      </c>
      <c r="H63" s="20">
        <f t="shared" ca="1" si="13"/>
        <v>0</v>
      </c>
      <c r="I63" s="20">
        <f t="shared" ca="1" si="13"/>
        <v>0</v>
      </c>
      <c r="J63" s="26">
        <f t="shared" ca="1" si="13"/>
        <v>-11</v>
      </c>
      <c r="K63" s="27">
        <f ca="1">IFERROR(VLOOKUP($A63,FInal_Dealer,MATCH(K$3,'Final Dealer Work'!$B$2:$M$2,0),0),0)</f>
        <v>0</v>
      </c>
      <c r="L63" s="20">
        <f ca="1">IFERROR(VLOOKUP($A63,FInal_Dealer,MATCH(L$3,'Final Dealer Work'!$B$2:$M$2,0),0),0)</f>
        <v>0</v>
      </c>
      <c r="M63" s="20">
        <f ca="1">IFERROR(VLOOKUP($A63,FInal_Dealer,MATCH(M$3,'Final Dealer Work'!$B$2:$M$2,0),0),0)</f>
        <v>0</v>
      </c>
      <c r="N63" s="20">
        <f ca="1">IFERROR(VLOOKUP($A63,FInal_Dealer,MATCH(N$3,'Final Dealer Work'!$B$2:$M$2,0),0),0)</f>
        <v>11</v>
      </c>
      <c r="O63" s="20">
        <f ca="1">IFERROR(VLOOKUP($A63,FInal_Dealer,MATCH(O$3,'Final Dealer Work'!$B$2:$M$2,0),0),0)</f>
        <v>0</v>
      </c>
      <c r="P63" s="20">
        <f ca="1">IFERROR(VLOOKUP($A63,FInal_Dealer,MATCH(P$3,'Final Dealer Work'!$B$2:$M$2,0),0),0)</f>
        <v>0</v>
      </c>
      <c r="Q63" s="20">
        <f ca="1">IFERROR(VLOOKUP($A63,FInal_Dealer,MATCH(Q$3,'Final Dealer Work'!$B$2:$M$2,0),0),0)</f>
        <v>0</v>
      </c>
      <c r="R63" s="20">
        <f ca="1">IFERROR(VLOOKUP($A63,FInal_Dealer,MATCH(R$3,'Final Dealer Work'!$B$2:$M$2,0),0),0)</f>
        <v>0</v>
      </c>
      <c r="S63" s="26">
        <f ca="1">IFERROR(VLOOKUP($A63,FInal_Dealer,MATCH(S$3,'Final Dealer Work'!$B$2:$M$2,0),0),0)</f>
        <v>-11</v>
      </c>
      <c r="T63" s="20">
        <f t="shared" ca="1" si="12"/>
        <v>0</v>
      </c>
      <c r="U63" s="20">
        <f t="shared" ca="1" si="12"/>
        <v>0</v>
      </c>
      <c r="V63" s="20">
        <f t="shared" ca="1" si="12"/>
        <v>0</v>
      </c>
      <c r="W63" s="20">
        <f t="shared" ca="1" si="12"/>
        <v>0</v>
      </c>
      <c r="X63" s="20">
        <f t="shared" ca="1" si="12"/>
        <v>0</v>
      </c>
      <c r="Y63" s="20">
        <f t="shared" ca="1" si="12"/>
        <v>0</v>
      </c>
      <c r="Z63" s="20">
        <f t="shared" ca="1" si="12"/>
        <v>0</v>
      </c>
      <c r="AA63" s="20">
        <f t="shared" ca="1" si="12"/>
        <v>0</v>
      </c>
      <c r="AB63" s="20">
        <f t="shared" ca="1" si="12"/>
        <v>0</v>
      </c>
      <c r="AC63" s="17" t="str">
        <f t="shared" ca="1" si="10"/>
        <v>Ok</v>
      </c>
    </row>
    <row r="64" spans="1:29" x14ac:dyDescent="0.3">
      <c r="A64" s="17" t="s">
        <v>255</v>
      </c>
      <c r="B64" s="20">
        <f t="shared" ca="1" si="13"/>
        <v>0</v>
      </c>
      <c r="C64" s="20">
        <f t="shared" ca="1" si="13"/>
        <v>0</v>
      </c>
      <c r="D64" s="20">
        <f t="shared" ca="1" si="13"/>
        <v>0</v>
      </c>
      <c r="E64" s="20">
        <f t="shared" ca="1" si="13"/>
        <v>11</v>
      </c>
      <c r="F64" s="20">
        <f t="shared" ca="1" si="13"/>
        <v>0</v>
      </c>
      <c r="G64" s="20">
        <f t="shared" ca="1" si="13"/>
        <v>0</v>
      </c>
      <c r="H64" s="20">
        <f t="shared" ca="1" si="13"/>
        <v>0</v>
      </c>
      <c r="I64" s="20">
        <f t="shared" ca="1" si="13"/>
        <v>0</v>
      </c>
      <c r="J64" s="26">
        <f t="shared" ca="1" si="13"/>
        <v>-11</v>
      </c>
      <c r="K64" s="27">
        <f ca="1">IFERROR(VLOOKUP($A64,FInal_Dealer,MATCH(K$3,'Final Dealer Work'!$B$2:$M$2,0),0),0)</f>
        <v>0</v>
      </c>
      <c r="L64" s="20">
        <f ca="1">IFERROR(VLOOKUP($A64,FInal_Dealer,MATCH(L$3,'Final Dealer Work'!$B$2:$M$2,0),0),0)</f>
        <v>0</v>
      </c>
      <c r="M64" s="20">
        <f ca="1">IFERROR(VLOOKUP($A64,FInal_Dealer,MATCH(M$3,'Final Dealer Work'!$B$2:$M$2,0),0),0)</f>
        <v>0</v>
      </c>
      <c r="N64" s="20">
        <f ca="1">IFERROR(VLOOKUP($A64,FInal_Dealer,MATCH(N$3,'Final Dealer Work'!$B$2:$M$2,0),0),0)</f>
        <v>11</v>
      </c>
      <c r="O64" s="20">
        <f ca="1">IFERROR(VLOOKUP($A64,FInal_Dealer,MATCH(O$3,'Final Dealer Work'!$B$2:$M$2,0),0),0)</f>
        <v>0</v>
      </c>
      <c r="P64" s="20">
        <f ca="1">IFERROR(VLOOKUP($A64,FInal_Dealer,MATCH(P$3,'Final Dealer Work'!$B$2:$M$2,0),0),0)</f>
        <v>0</v>
      </c>
      <c r="Q64" s="20">
        <f ca="1">IFERROR(VLOOKUP($A64,FInal_Dealer,MATCH(Q$3,'Final Dealer Work'!$B$2:$M$2,0),0),0)</f>
        <v>0</v>
      </c>
      <c r="R64" s="20">
        <f ca="1">IFERROR(VLOOKUP($A64,FInal_Dealer,MATCH(R$3,'Final Dealer Work'!$B$2:$M$2,0),0),0)</f>
        <v>0</v>
      </c>
      <c r="S64" s="26">
        <f ca="1">IFERROR(VLOOKUP($A64,FInal_Dealer,MATCH(S$3,'Final Dealer Work'!$B$2:$M$2,0),0),0)</f>
        <v>-11</v>
      </c>
      <c r="T64" s="20">
        <f t="shared" ca="1" si="12"/>
        <v>0</v>
      </c>
      <c r="U64" s="20">
        <f t="shared" ca="1" si="12"/>
        <v>0</v>
      </c>
      <c r="V64" s="20">
        <f t="shared" ca="1" si="12"/>
        <v>0</v>
      </c>
      <c r="W64" s="20">
        <f t="shared" ca="1" si="12"/>
        <v>0</v>
      </c>
      <c r="X64" s="20">
        <f t="shared" ca="1" si="12"/>
        <v>0</v>
      </c>
      <c r="Y64" s="20">
        <f t="shared" ca="1" si="12"/>
        <v>0</v>
      </c>
      <c r="Z64" s="20">
        <f t="shared" ca="1" si="12"/>
        <v>0</v>
      </c>
      <c r="AA64" s="20">
        <f t="shared" ca="1" si="12"/>
        <v>0</v>
      </c>
      <c r="AB64" s="20">
        <f t="shared" ca="1" si="12"/>
        <v>0</v>
      </c>
      <c r="AC64" s="17" t="str">
        <f t="shared" ca="1" si="10"/>
        <v>Ok</v>
      </c>
    </row>
    <row r="65" spans="1:29" x14ac:dyDescent="0.3">
      <c r="A65" s="17" t="s">
        <v>257</v>
      </c>
      <c r="B65" s="20">
        <f t="shared" ca="1" si="13"/>
        <v>0</v>
      </c>
      <c r="C65" s="20">
        <f t="shared" ca="1" si="13"/>
        <v>53</v>
      </c>
      <c r="D65" s="20">
        <f t="shared" ca="1" si="13"/>
        <v>0</v>
      </c>
      <c r="E65" s="20">
        <f t="shared" ca="1" si="13"/>
        <v>14</v>
      </c>
      <c r="F65" s="20">
        <f t="shared" ca="1" si="13"/>
        <v>0</v>
      </c>
      <c r="G65" s="20">
        <f t="shared" ca="1" si="13"/>
        <v>0</v>
      </c>
      <c r="H65" s="20">
        <f t="shared" ca="1" si="13"/>
        <v>0</v>
      </c>
      <c r="I65" s="20">
        <f t="shared" ca="1" si="13"/>
        <v>0</v>
      </c>
      <c r="J65" s="26">
        <f t="shared" ca="1" si="13"/>
        <v>39</v>
      </c>
      <c r="K65" s="27">
        <f ca="1">IFERROR(VLOOKUP($A65,FInal_Dealer,MATCH(K$3,'Final Dealer Work'!$B$2:$M$2,0),0),0)</f>
        <v>0</v>
      </c>
      <c r="L65" s="20">
        <f ca="1">IFERROR(VLOOKUP($A65,FInal_Dealer,MATCH(L$3,'Final Dealer Work'!$B$2:$M$2,0),0),0)</f>
        <v>53</v>
      </c>
      <c r="M65" s="20">
        <f ca="1">IFERROR(VLOOKUP($A65,FInal_Dealer,MATCH(M$3,'Final Dealer Work'!$B$2:$M$2,0),0),0)</f>
        <v>0</v>
      </c>
      <c r="N65" s="20">
        <f ca="1">IFERROR(VLOOKUP($A65,FInal_Dealer,MATCH(N$3,'Final Dealer Work'!$B$2:$M$2,0),0),0)</f>
        <v>14</v>
      </c>
      <c r="O65" s="20">
        <f ca="1">IFERROR(VLOOKUP($A65,FInal_Dealer,MATCH(O$3,'Final Dealer Work'!$B$2:$M$2,0),0),0)</f>
        <v>0</v>
      </c>
      <c r="P65" s="20">
        <f ca="1">IFERROR(VLOOKUP($A65,FInal_Dealer,MATCH(P$3,'Final Dealer Work'!$B$2:$M$2,0),0),0)</f>
        <v>0</v>
      </c>
      <c r="Q65" s="20">
        <f ca="1">IFERROR(VLOOKUP($A65,FInal_Dealer,MATCH(Q$3,'Final Dealer Work'!$B$2:$M$2,0),0),0)</f>
        <v>0</v>
      </c>
      <c r="R65" s="20">
        <f ca="1">IFERROR(VLOOKUP($A65,FInal_Dealer,MATCH(R$3,'Final Dealer Work'!$B$2:$M$2,0),0),0)</f>
        <v>0</v>
      </c>
      <c r="S65" s="26">
        <f ca="1">IFERROR(VLOOKUP($A65,FInal_Dealer,MATCH(S$3,'Final Dealer Work'!$B$2:$M$2,0),0),0)</f>
        <v>39</v>
      </c>
      <c r="T65" s="20">
        <f t="shared" ca="1" si="12"/>
        <v>0</v>
      </c>
      <c r="U65" s="20">
        <f t="shared" ca="1" si="12"/>
        <v>0</v>
      </c>
      <c r="V65" s="20">
        <f t="shared" ca="1" si="12"/>
        <v>0</v>
      </c>
      <c r="W65" s="20">
        <f t="shared" ca="1" si="12"/>
        <v>0</v>
      </c>
      <c r="X65" s="20">
        <f t="shared" ca="1" si="12"/>
        <v>0</v>
      </c>
      <c r="Y65" s="20">
        <f t="shared" ca="1" si="12"/>
        <v>0</v>
      </c>
      <c r="Z65" s="20">
        <f t="shared" ca="1" si="12"/>
        <v>0</v>
      </c>
      <c r="AA65" s="20">
        <f t="shared" ca="1" si="12"/>
        <v>0</v>
      </c>
      <c r="AB65" s="20">
        <f t="shared" ca="1" si="12"/>
        <v>0</v>
      </c>
      <c r="AC65" s="17" t="str">
        <f t="shared" ca="1" si="10"/>
        <v>Ok</v>
      </c>
    </row>
    <row r="66" spans="1:29" x14ac:dyDescent="0.3">
      <c r="A66" s="17" t="s">
        <v>261</v>
      </c>
      <c r="B66" s="20">
        <f t="shared" ca="1" si="13"/>
        <v>0</v>
      </c>
      <c r="C66" s="20">
        <f t="shared" ca="1" si="13"/>
        <v>0</v>
      </c>
      <c r="D66" s="20">
        <f t="shared" ca="1" si="13"/>
        <v>0</v>
      </c>
      <c r="E66" s="20">
        <f t="shared" ca="1" si="13"/>
        <v>6</v>
      </c>
      <c r="F66" s="20">
        <f t="shared" ca="1" si="13"/>
        <v>0</v>
      </c>
      <c r="G66" s="20">
        <f t="shared" ca="1" si="13"/>
        <v>0</v>
      </c>
      <c r="H66" s="20">
        <f t="shared" ca="1" si="13"/>
        <v>0</v>
      </c>
      <c r="I66" s="20">
        <f t="shared" ca="1" si="13"/>
        <v>0</v>
      </c>
      <c r="J66" s="26">
        <f t="shared" ca="1" si="13"/>
        <v>-6</v>
      </c>
      <c r="K66" s="27">
        <f ca="1">IFERROR(VLOOKUP($A66,FInal_Dealer,MATCH(K$3,'Final Dealer Work'!$B$2:$M$2,0),0),0)</f>
        <v>0</v>
      </c>
      <c r="L66" s="20">
        <f ca="1">IFERROR(VLOOKUP($A66,FInal_Dealer,MATCH(L$3,'Final Dealer Work'!$B$2:$M$2,0),0),0)</f>
        <v>0</v>
      </c>
      <c r="M66" s="20">
        <f ca="1">IFERROR(VLOOKUP($A66,FInal_Dealer,MATCH(M$3,'Final Dealer Work'!$B$2:$M$2,0),0),0)</f>
        <v>0</v>
      </c>
      <c r="N66" s="20">
        <f ca="1">IFERROR(VLOOKUP($A66,FInal_Dealer,MATCH(N$3,'Final Dealer Work'!$B$2:$M$2,0),0),0)</f>
        <v>6</v>
      </c>
      <c r="O66" s="20">
        <f ca="1">IFERROR(VLOOKUP($A66,FInal_Dealer,MATCH(O$3,'Final Dealer Work'!$B$2:$M$2,0),0),0)</f>
        <v>0</v>
      </c>
      <c r="P66" s="20">
        <f ca="1">IFERROR(VLOOKUP($A66,FInal_Dealer,MATCH(P$3,'Final Dealer Work'!$B$2:$M$2,0),0),0)</f>
        <v>0</v>
      </c>
      <c r="Q66" s="20">
        <f ca="1">IFERROR(VLOOKUP($A66,FInal_Dealer,MATCH(Q$3,'Final Dealer Work'!$B$2:$M$2,0),0),0)</f>
        <v>0</v>
      </c>
      <c r="R66" s="20">
        <f ca="1">IFERROR(VLOOKUP($A66,FInal_Dealer,MATCH(R$3,'Final Dealer Work'!$B$2:$M$2,0),0),0)</f>
        <v>0</v>
      </c>
      <c r="S66" s="26">
        <f ca="1">IFERROR(VLOOKUP($A66,FInal_Dealer,MATCH(S$3,'Final Dealer Work'!$B$2:$M$2,0),0),0)</f>
        <v>-6</v>
      </c>
      <c r="T66" s="20">
        <f t="shared" ca="1" si="12"/>
        <v>0</v>
      </c>
      <c r="U66" s="20">
        <f t="shared" ca="1" si="12"/>
        <v>0</v>
      </c>
      <c r="V66" s="20">
        <f t="shared" ca="1" si="12"/>
        <v>0</v>
      </c>
      <c r="W66" s="20">
        <f t="shared" ca="1" si="12"/>
        <v>0</v>
      </c>
      <c r="X66" s="20">
        <f t="shared" ca="1" si="12"/>
        <v>0</v>
      </c>
      <c r="Y66" s="20">
        <f t="shared" ca="1" si="12"/>
        <v>0</v>
      </c>
      <c r="Z66" s="20">
        <f t="shared" ca="1" si="12"/>
        <v>0</v>
      </c>
      <c r="AA66" s="20">
        <f t="shared" ca="1" si="12"/>
        <v>0</v>
      </c>
      <c r="AB66" s="20">
        <f t="shared" ca="1" si="12"/>
        <v>0</v>
      </c>
      <c r="AC66" s="17" t="str">
        <f t="shared" ca="1" si="10"/>
        <v>Ok</v>
      </c>
    </row>
    <row r="67" spans="1:29" x14ac:dyDescent="0.3">
      <c r="A67" s="17" t="s">
        <v>263</v>
      </c>
      <c r="B67" s="20">
        <f t="shared" ca="1" si="13"/>
        <v>0</v>
      </c>
      <c r="C67" s="20">
        <f t="shared" ca="1" si="13"/>
        <v>580</v>
      </c>
      <c r="D67" s="20">
        <f t="shared" ca="1" si="13"/>
        <v>40</v>
      </c>
      <c r="E67" s="20">
        <f t="shared" ca="1" si="13"/>
        <v>470</v>
      </c>
      <c r="F67" s="20">
        <f t="shared" ca="1" si="13"/>
        <v>0</v>
      </c>
      <c r="G67" s="20">
        <f t="shared" ca="1" si="13"/>
        <v>0</v>
      </c>
      <c r="H67" s="20">
        <f t="shared" ca="1" si="13"/>
        <v>0</v>
      </c>
      <c r="I67" s="20">
        <f t="shared" ca="1" si="13"/>
        <v>0</v>
      </c>
      <c r="J67" s="26">
        <f t="shared" ca="1" si="13"/>
        <v>70</v>
      </c>
      <c r="K67" s="27">
        <f ca="1">IFERROR(VLOOKUP($A67,FInal_Dealer,MATCH(K$3,'Final Dealer Work'!$B$2:$M$2,0),0),0)</f>
        <v>0</v>
      </c>
      <c r="L67" s="20">
        <f ca="1">IFERROR(VLOOKUP($A67,FInal_Dealer,MATCH(L$3,'Final Dealer Work'!$B$2:$M$2,0),0),0)</f>
        <v>540</v>
      </c>
      <c r="M67" s="20">
        <f ca="1">IFERROR(VLOOKUP($A67,FInal_Dealer,MATCH(M$3,'Final Dealer Work'!$B$2:$M$2,0),0),0)</f>
        <v>0</v>
      </c>
      <c r="N67" s="20">
        <f ca="1">IFERROR(VLOOKUP($A67,FInal_Dealer,MATCH(N$3,'Final Dealer Work'!$B$2:$M$2,0),0),0)</f>
        <v>520</v>
      </c>
      <c r="O67" s="20">
        <f ca="1">IFERROR(VLOOKUP($A67,FInal_Dealer,MATCH(O$3,'Final Dealer Work'!$B$2:$M$2,0),0),0)</f>
        <v>0</v>
      </c>
      <c r="P67" s="20">
        <f ca="1">IFERROR(VLOOKUP($A67,FInal_Dealer,MATCH(P$3,'Final Dealer Work'!$B$2:$M$2,0),0),0)</f>
        <v>0</v>
      </c>
      <c r="Q67" s="20">
        <f ca="1">IFERROR(VLOOKUP($A67,FInal_Dealer,MATCH(Q$3,'Final Dealer Work'!$B$2:$M$2,0),0),0)</f>
        <v>0</v>
      </c>
      <c r="R67" s="20">
        <f ca="1">IFERROR(VLOOKUP($A67,FInal_Dealer,MATCH(R$3,'Final Dealer Work'!$B$2:$M$2,0),0),0)</f>
        <v>0</v>
      </c>
      <c r="S67" s="26">
        <f ca="1">IFERROR(VLOOKUP($A67,FInal_Dealer,MATCH(S$3,'Final Dealer Work'!$B$2:$M$2,0),0),0)</f>
        <v>20</v>
      </c>
      <c r="T67" s="20">
        <f t="shared" ca="1" si="12"/>
        <v>0</v>
      </c>
      <c r="U67" s="20">
        <f t="shared" ca="1" si="12"/>
        <v>40</v>
      </c>
      <c r="V67" s="20">
        <f t="shared" ca="1" si="12"/>
        <v>40</v>
      </c>
      <c r="W67" s="20">
        <f t="shared" ca="1" si="12"/>
        <v>-50</v>
      </c>
      <c r="X67" s="20">
        <f t="shared" ca="1" si="12"/>
        <v>0</v>
      </c>
      <c r="Y67" s="20">
        <f t="shared" ca="1" si="12"/>
        <v>0</v>
      </c>
      <c r="Z67" s="20">
        <f t="shared" ca="1" si="12"/>
        <v>0</v>
      </c>
      <c r="AA67" s="20">
        <f t="shared" ca="1" si="12"/>
        <v>0</v>
      </c>
      <c r="AB67" s="20">
        <f t="shared" ca="1" si="12"/>
        <v>50</v>
      </c>
      <c r="AC67" t="s">
        <v>84</v>
      </c>
    </row>
    <row r="68" spans="1:29" x14ac:dyDescent="0.3">
      <c r="A68" s="17" t="s">
        <v>267</v>
      </c>
      <c r="B68" s="20">
        <f t="shared" ca="1" si="13"/>
        <v>0</v>
      </c>
      <c r="C68" s="20">
        <f t="shared" ca="1" si="13"/>
        <v>160</v>
      </c>
      <c r="D68" s="20">
        <f t="shared" ca="1" si="13"/>
        <v>0</v>
      </c>
      <c r="E68" s="20">
        <f t="shared" ca="1" si="13"/>
        <v>65</v>
      </c>
      <c r="F68" s="20">
        <f t="shared" ca="1" si="13"/>
        <v>0</v>
      </c>
      <c r="G68" s="20">
        <f t="shared" ca="1" si="13"/>
        <v>0</v>
      </c>
      <c r="H68" s="20">
        <f t="shared" ca="1" si="13"/>
        <v>0</v>
      </c>
      <c r="I68" s="20">
        <f t="shared" ca="1" si="13"/>
        <v>0</v>
      </c>
      <c r="J68" s="26">
        <f t="shared" ca="1" si="13"/>
        <v>95</v>
      </c>
      <c r="K68" s="27">
        <f ca="1">IFERROR(VLOOKUP($A68,FInal_Dealer,MATCH(K$3,'Final Dealer Work'!$B$2:$M$2,0),0),0)</f>
        <v>0</v>
      </c>
      <c r="L68" s="20">
        <f ca="1">IFERROR(VLOOKUP($A68,FInal_Dealer,MATCH(L$3,'Final Dealer Work'!$B$2:$M$2,0),0),0)</f>
        <v>160</v>
      </c>
      <c r="M68" s="20">
        <f ca="1">IFERROR(VLOOKUP($A68,FInal_Dealer,MATCH(M$3,'Final Dealer Work'!$B$2:$M$2,0),0),0)</f>
        <v>0</v>
      </c>
      <c r="N68" s="20">
        <f ca="1">IFERROR(VLOOKUP($A68,FInal_Dealer,MATCH(N$3,'Final Dealer Work'!$B$2:$M$2,0),0),0)</f>
        <v>105</v>
      </c>
      <c r="O68" s="20">
        <f ca="1">IFERROR(VLOOKUP($A68,FInal_Dealer,MATCH(O$3,'Final Dealer Work'!$B$2:$M$2,0),0),0)</f>
        <v>0</v>
      </c>
      <c r="P68" s="20">
        <f ca="1">IFERROR(VLOOKUP($A68,FInal_Dealer,MATCH(P$3,'Final Dealer Work'!$B$2:$M$2,0),0),0)</f>
        <v>0</v>
      </c>
      <c r="Q68" s="20">
        <f ca="1">IFERROR(VLOOKUP($A68,FInal_Dealer,MATCH(Q$3,'Final Dealer Work'!$B$2:$M$2,0),0),0)</f>
        <v>0</v>
      </c>
      <c r="R68" s="20">
        <f ca="1">IFERROR(VLOOKUP($A68,FInal_Dealer,MATCH(R$3,'Final Dealer Work'!$B$2:$M$2,0),0),0)</f>
        <v>0</v>
      </c>
      <c r="S68" s="26">
        <f ca="1">IFERROR(VLOOKUP($A68,FInal_Dealer,MATCH(S$3,'Final Dealer Work'!$B$2:$M$2,0),0),0)</f>
        <v>55</v>
      </c>
      <c r="T68" s="20">
        <f t="shared" ca="1" si="12"/>
        <v>0</v>
      </c>
      <c r="U68" s="20">
        <f t="shared" ca="1" si="12"/>
        <v>0</v>
      </c>
      <c r="V68" s="20">
        <f t="shared" ca="1" si="12"/>
        <v>0</v>
      </c>
      <c r="W68" s="20">
        <f t="shared" ca="1" si="12"/>
        <v>-40</v>
      </c>
      <c r="X68" s="20">
        <f t="shared" ca="1" si="12"/>
        <v>0</v>
      </c>
      <c r="Y68" s="20">
        <f t="shared" ca="1" si="12"/>
        <v>0</v>
      </c>
      <c r="Z68" s="20">
        <f t="shared" ca="1" si="12"/>
        <v>0</v>
      </c>
      <c r="AA68" s="20">
        <f t="shared" ca="1" si="12"/>
        <v>0</v>
      </c>
      <c r="AB68" s="20">
        <f t="shared" ca="1" si="12"/>
        <v>40</v>
      </c>
      <c r="AC68" t="s">
        <v>84</v>
      </c>
    </row>
    <row r="69" spans="1:29" x14ac:dyDescent="0.3">
      <c r="A69" s="17" t="s">
        <v>265</v>
      </c>
      <c r="B69" s="20">
        <f t="shared" ca="1" si="13"/>
        <v>0</v>
      </c>
      <c r="C69" s="20">
        <f t="shared" ca="1" si="13"/>
        <v>80</v>
      </c>
      <c r="D69" s="20">
        <f t="shared" ca="1" si="13"/>
        <v>40</v>
      </c>
      <c r="E69" s="20">
        <f t="shared" ca="1" si="13"/>
        <v>90</v>
      </c>
      <c r="F69" s="20">
        <f t="shared" ca="1" si="13"/>
        <v>0</v>
      </c>
      <c r="G69" s="20">
        <f t="shared" ca="1" si="13"/>
        <v>0</v>
      </c>
      <c r="H69" s="20">
        <f t="shared" ca="1" si="13"/>
        <v>0</v>
      </c>
      <c r="I69" s="20">
        <f t="shared" ca="1" si="13"/>
        <v>0</v>
      </c>
      <c r="J69" s="26">
        <f t="shared" ca="1" si="13"/>
        <v>-50</v>
      </c>
      <c r="K69" s="27">
        <f ca="1">IFERROR(VLOOKUP($A69,FInal_Dealer,MATCH(K$3,'Final Dealer Work'!$B$2:$M$2,0),0),0)</f>
        <v>0</v>
      </c>
      <c r="L69" s="20">
        <f ca="1">IFERROR(VLOOKUP($A69,FInal_Dealer,MATCH(L$3,'Final Dealer Work'!$B$2:$M$2,0),0),0)</f>
        <v>40</v>
      </c>
      <c r="M69" s="20">
        <f ca="1">IFERROR(VLOOKUP($A69,FInal_Dealer,MATCH(M$3,'Final Dealer Work'!$B$2:$M$2,0),0),0)</f>
        <v>0</v>
      </c>
      <c r="N69" s="20">
        <f ca="1">IFERROR(VLOOKUP($A69,FInal_Dealer,MATCH(N$3,'Final Dealer Work'!$B$2:$M$2,0),0),0)</f>
        <v>90</v>
      </c>
      <c r="O69" s="20">
        <f ca="1">IFERROR(VLOOKUP($A69,FInal_Dealer,MATCH(O$3,'Final Dealer Work'!$B$2:$M$2,0),0),0)</f>
        <v>0</v>
      </c>
      <c r="P69" s="20">
        <f ca="1">IFERROR(VLOOKUP($A69,FInal_Dealer,MATCH(P$3,'Final Dealer Work'!$B$2:$M$2,0),0),0)</f>
        <v>0</v>
      </c>
      <c r="Q69" s="20">
        <f ca="1">IFERROR(VLOOKUP($A69,FInal_Dealer,MATCH(Q$3,'Final Dealer Work'!$B$2:$M$2,0),0),0)</f>
        <v>0</v>
      </c>
      <c r="R69" s="20">
        <f ca="1">IFERROR(VLOOKUP($A69,FInal_Dealer,MATCH(R$3,'Final Dealer Work'!$B$2:$M$2,0),0),0)</f>
        <v>0</v>
      </c>
      <c r="S69" s="26">
        <f ca="1">IFERROR(VLOOKUP($A69,FInal_Dealer,MATCH(S$3,'Final Dealer Work'!$B$2:$M$2,0),0),0)</f>
        <v>-50</v>
      </c>
      <c r="T69" s="20">
        <f t="shared" ca="1" si="12"/>
        <v>0</v>
      </c>
      <c r="U69" s="20">
        <f t="shared" ca="1" si="12"/>
        <v>40</v>
      </c>
      <c r="V69" s="20">
        <f t="shared" ca="1" si="12"/>
        <v>40</v>
      </c>
      <c r="W69" s="20">
        <f t="shared" ca="1" si="12"/>
        <v>0</v>
      </c>
      <c r="X69" s="20">
        <f t="shared" ca="1" si="12"/>
        <v>0</v>
      </c>
      <c r="Y69" s="20">
        <f t="shared" ca="1" si="12"/>
        <v>0</v>
      </c>
      <c r="Z69" s="20">
        <f t="shared" ca="1" si="12"/>
        <v>0</v>
      </c>
      <c r="AA69" s="20">
        <f t="shared" ca="1" si="12"/>
        <v>0</v>
      </c>
      <c r="AB69" s="20">
        <f t="shared" ca="1" si="12"/>
        <v>0</v>
      </c>
      <c r="AC69" s="17" t="str">
        <f t="shared" ref="AC69:AC76" ca="1" si="14">IF(AND(T69=0,AB69=0),"Ok","Issue")</f>
        <v>Ok</v>
      </c>
    </row>
    <row r="70" spans="1:29" x14ac:dyDescent="0.3">
      <c r="A70" s="17" t="s">
        <v>273</v>
      </c>
      <c r="B70" s="20">
        <f t="shared" ca="1" si="13"/>
        <v>0</v>
      </c>
      <c r="C70" s="20">
        <f t="shared" ca="1" si="13"/>
        <v>40</v>
      </c>
      <c r="D70" s="20">
        <f t="shared" ca="1" si="13"/>
        <v>0</v>
      </c>
      <c r="E70" s="20">
        <f t="shared" ca="1" si="13"/>
        <v>4</v>
      </c>
      <c r="F70" s="20">
        <f t="shared" ca="1" si="13"/>
        <v>0</v>
      </c>
      <c r="G70" s="20">
        <f t="shared" ca="1" si="13"/>
        <v>0</v>
      </c>
      <c r="H70" s="20">
        <f t="shared" ca="1" si="13"/>
        <v>0</v>
      </c>
      <c r="I70" s="20">
        <f t="shared" ca="1" si="13"/>
        <v>0</v>
      </c>
      <c r="J70" s="26">
        <f t="shared" ca="1" si="13"/>
        <v>36</v>
      </c>
      <c r="K70" s="27">
        <f ca="1">IFERROR(VLOOKUP($A70,FInal_Dealer,MATCH(K$3,'Final Dealer Work'!$B$2:$M$2,0),0),0)</f>
        <v>0</v>
      </c>
      <c r="L70" s="20">
        <f ca="1">IFERROR(VLOOKUP($A70,FInal_Dealer,MATCH(L$3,'Final Dealer Work'!$B$2:$M$2,0),0),0)</f>
        <v>40</v>
      </c>
      <c r="M70" s="20">
        <f ca="1">IFERROR(VLOOKUP($A70,FInal_Dealer,MATCH(M$3,'Final Dealer Work'!$B$2:$M$2,0),0),0)</f>
        <v>0</v>
      </c>
      <c r="N70" s="20">
        <f ca="1">IFERROR(VLOOKUP($A70,FInal_Dealer,MATCH(N$3,'Final Dealer Work'!$B$2:$M$2,0),0),0)</f>
        <v>4</v>
      </c>
      <c r="O70" s="20">
        <f ca="1">IFERROR(VLOOKUP($A70,FInal_Dealer,MATCH(O$3,'Final Dealer Work'!$B$2:$M$2,0),0),0)</f>
        <v>0</v>
      </c>
      <c r="P70" s="20">
        <f ca="1">IFERROR(VLOOKUP($A70,FInal_Dealer,MATCH(P$3,'Final Dealer Work'!$B$2:$M$2,0),0),0)</f>
        <v>0</v>
      </c>
      <c r="Q70" s="20">
        <f ca="1">IFERROR(VLOOKUP($A70,FInal_Dealer,MATCH(Q$3,'Final Dealer Work'!$B$2:$M$2,0),0),0)</f>
        <v>0</v>
      </c>
      <c r="R70" s="20">
        <f ca="1">IFERROR(VLOOKUP($A70,FInal_Dealer,MATCH(R$3,'Final Dealer Work'!$B$2:$M$2,0),0),0)</f>
        <v>0</v>
      </c>
      <c r="S70" s="26">
        <f ca="1">IFERROR(VLOOKUP($A70,FInal_Dealer,MATCH(S$3,'Final Dealer Work'!$B$2:$M$2,0),0),0)</f>
        <v>36</v>
      </c>
      <c r="T70" s="20">
        <f t="shared" ca="1" si="12"/>
        <v>0</v>
      </c>
      <c r="U70" s="20">
        <f t="shared" ca="1" si="12"/>
        <v>0</v>
      </c>
      <c r="V70" s="20">
        <f t="shared" ca="1" si="12"/>
        <v>0</v>
      </c>
      <c r="W70" s="20">
        <f t="shared" ca="1" si="12"/>
        <v>0</v>
      </c>
      <c r="X70" s="20">
        <f t="shared" ca="1" si="12"/>
        <v>0</v>
      </c>
      <c r="Y70" s="20">
        <f t="shared" ca="1" si="12"/>
        <v>0</v>
      </c>
      <c r="Z70" s="20">
        <f t="shared" ca="1" si="12"/>
        <v>0</v>
      </c>
      <c r="AA70" s="20">
        <f t="shared" ca="1" si="12"/>
        <v>0</v>
      </c>
      <c r="AB70" s="20">
        <f t="shared" ca="1" si="12"/>
        <v>0</v>
      </c>
      <c r="AC70" s="17" t="str">
        <f t="shared" ca="1" si="14"/>
        <v>Ok</v>
      </c>
    </row>
    <row r="71" spans="1:29" x14ac:dyDescent="0.3">
      <c r="A71" s="17" t="s">
        <v>276</v>
      </c>
      <c r="B71" s="20">
        <f t="shared" ca="1" si="13"/>
        <v>90</v>
      </c>
      <c r="C71" s="20">
        <f t="shared" ca="1" si="13"/>
        <v>240</v>
      </c>
      <c r="D71" s="20">
        <f t="shared" ca="1" si="13"/>
        <v>90</v>
      </c>
      <c r="E71" s="20">
        <f t="shared" ca="1" si="13"/>
        <v>135</v>
      </c>
      <c r="F71" s="20">
        <f t="shared" ca="1" si="13"/>
        <v>0</v>
      </c>
      <c r="G71" s="20">
        <f t="shared" ca="1" si="13"/>
        <v>0</v>
      </c>
      <c r="H71" s="20">
        <f t="shared" ca="1" si="13"/>
        <v>0</v>
      </c>
      <c r="I71" s="20">
        <f t="shared" ca="1" si="13"/>
        <v>0</v>
      </c>
      <c r="J71" s="26">
        <f t="shared" ca="1" si="13"/>
        <v>105</v>
      </c>
      <c r="K71" s="27">
        <f ca="1">IFERROR(VLOOKUP($A71,FInal_Dealer,MATCH(K$3,'Final Dealer Work'!$B$2:$M$2,0),0),0)</f>
        <v>90</v>
      </c>
      <c r="L71" s="20">
        <f ca="1">IFERROR(VLOOKUP($A71,FInal_Dealer,MATCH(L$3,'Final Dealer Work'!$B$2:$M$2,0),0),0)</f>
        <v>150</v>
      </c>
      <c r="M71" s="20">
        <f ca="1">IFERROR(VLOOKUP($A71,FInal_Dealer,MATCH(M$3,'Final Dealer Work'!$B$2:$M$2,0),0),0)</f>
        <v>0</v>
      </c>
      <c r="N71" s="20">
        <f ca="1">IFERROR(VLOOKUP($A71,FInal_Dealer,MATCH(N$3,'Final Dealer Work'!$B$2:$M$2,0),0),0)</f>
        <v>135</v>
      </c>
      <c r="O71" s="20">
        <f ca="1">IFERROR(VLOOKUP($A71,FInal_Dealer,MATCH(O$3,'Final Dealer Work'!$B$2:$M$2,0),0),0)</f>
        <v>0</v>
      </c>
      <c r="P71" s="20">
        <f ca="1">IFERROR(VLOOKUP($A71,FInal_Dealer,MATCH(P$3,'Final Dealer Work'!$B$2:$M$2,0),0),0)</f>
        <v>0</v>
      </c>
      <c r="Q71" s="20">
        <f ca="1">IFERROR(VLOOKUP($A71,FInal_Dealer,MATCH(Q$3,'Final Dealer Work'!$B$2:$M$2,0),0),0)</f>
        <v>0</v>
      </c>
      <c r="R71" s="20">
        <f ca="1">IFERROR(VLOOKUP($A71,FInal_Dealer,MATCH(R$3,'Final Dealer Work'!$B$2:$M$2,0),0),0)</f>
        <v>0</v>
      </c>
      <c r="S71" s="26">
        <f ca="1">IFERROR(VLOOKUP($A71,FInal_Dealer,MATCH(S$3,'Final Dealer Work'!$B$2:$M$2,0),0),0)</f>
        <v>105</v>
      </c>
      <c r="T71" s="20">
        <f t="shared" ca="1" si="12"/>
        <v>0</v>
      </c>
      <c r="U71" s="20">
        <f t="shared" ca="1" si="12"/>
        <v>90</v>
      </c>
      <c r="V71" s="20">
        <f t="shared" ca="1" si="12"/>
        <v>90</v>
      </c>
      <c r="W71" s="20">
        <f t="shared" ca="1" si="12"/>
        <v>0</v>
      </c>
      <c r="X71" s="20">
        <f t="shared" ca="1" si="12"/>
        <v>0</v>
      </c>
      <c r="Y71" s="20">
        <f t="shared" ca="1" si="12"/>
        <v>0</v>
      </c>
      <c r="Z71" s="20">
        <f t="shared" ca="1" si="12"/>
        <v>0</v>
      </c>
      <c r="AA71" s="20">
        <f t="shared" ca="1" si="12"/>
        <v>0</v>
      </c>
      <c r="AB71" s="20">
        <f t="shared" ca="1" si="12"/>
        <v>0</v>
      </c>
      <c r="AC71" s="17" t="str">
        <f t="shared" ca="1" si="14"/>
        <v>Ok</v>
      </c>
    </row>
    <row r="72" spans="1:29" x14ac:dyDescent="0.3">
      <c r="A72" s="17" t="s">
        <v>278</v>
      </c>
      <c r="B72" s="20">
        <f t="shared" ca="1" si="13"/>
        <v>0</v>
      </c>
      <c r="C72" s="20">
        <f t="shared" ca="1" si="13"/>
        <v>60</v>
      </c>
      <c r="D72" s="20">
        <f t="shared" ca="1" si="13"/>
        <v>0</v>
      </c>
      <c r="E72" s="20">
        <f t="shared" ca="1" si="13"/>
        <v>33</v>
      </c>
      <c r="F72" s="20">
        <f t="shared" ca="1" si="13"/>
        <v>0</v>
      </c>
      <c r="G72" s="20">
        <f t="shared" ca="1" si="13"/>
        <v>0</v>
      </c>
      <c r="H72" s="20">
        <f t="shared" ca="1" si="13"/>
        <v>0</v>
      </c>
      <c r="I72" s="20">
        <f t="shared" ca="1" si="13"/>
        <v>0</v>
      </c>
      <c r="J72" s="26">
        <f t="shared" ca="1" si="13"/>
        <v>27</v>
      </c>
      <c r="K72" s="27">
        <f ca="1">IFERROR(VLOOKUP($A72,FInal_Dealer,MATCH(K$3,'Final Dealer Work'!$B$2:$M$2,0),0),0)</f>
        <v>0</v>
      </c>
      <c r="L72" s="20">
        <f ca="1">IFERROR(VLOOKUP($A72,FInal_Dealer,MATCH(L$3,'Final Dealer Work'!$B$2:$M$2,0),0),0)</f>
        <v>60</v>
      </c>
      <c r="M72" s="20">
        <f ca="1">IFERROR(VLOOKUP($A72,FInal_Dealer,MATCH(M$3,'Final Dealer Work'!$B$2:$M$2,0),0),0)</f>
        <v>0</v>
      </c>
      <c r="N72" s="20">
        <f ca="1">IFERROR(VLOOKUP($A72,FInal_Dealer,MATCH(N$3,'Final Dealer Work'!$B$2:$M$2,0),0),0)</f>
        <v>33</v>
      </c>
      <c r="O72" s="20">
        <f ca="1">IFERROR(VLOOKUP($A72,FInal_Dealer,MATCH(O$3,'Final Dealer Work'!$B$2:$M$2,0),0),0)</f>
        <v>0</v>
      </c>
      <c r="P72" s="20">
        <f ca="1">IFERROR(VLOOKUP($A72,FInal_Dealer,MATCH(P$3,'Final Dealer Work'!$B$2:$M$2,0),0),0)</f>
        <v>0</v>
      </c>
      <c r="Q72" s="20">
        <f ca="1">IFERROR(VLOOKUP($A72,FInal_Dealer,MATCH(Q$3,'Final Dealer Work'!$B$2:$M$2,0),0),0)</f>
        <v>0</v>
      </c>
      <c r="R72" s="20">
        <f ca="1">IFERROR(VLOOKUP($A72,FInal_Dealer,MATCH(R$3,'Final Dealer Work'!$B$2:$M$2,0),0),0)</f>
        <v>0</v>
      </c>
      <c r="S72" s="26">
        <f ca="1">IFERROR(VLOOKUP($A72,FInal_Dealer,MATCH(S$3,'Final Dealer Work'!$B$2:$M$2,0),0),0)</f>
        <v>27</v>
      </c>
      <c r="T72" s="20">
        <f t="shared" ca="1" si="12"/>
        <v>0</v>
      </c>
      <c r="U72" s="20">
        <f t="shared" ca="1" si="12"/>
        <v>0</v>
      </c>
      <c r="V72" s="20">
        <f t="shared" ca="1" si="12"/>
        <v>0</v>
      </c>
      <c r="W72" s="20">
        <f t="shared" ca="1" si="12"/>
        <v>0</v>
      </c>
      <c r="X72" s="20">
        <f t="shared" ca="1" si="12"/>
        <v>0</v>
      </c>
      <c r="Y72" s="20">
        <f t="shared" ca="1" si="12"/>
        <v>0</v>
      </c>
      <c r="Z72" s="20">
        <f t="shared" ca="1" si="12"/>
        <v>0</v>
      </c>
      <c r="AA72" s="20">
        <f t="shared" ca="1" si="12"/>
        <v>0</v>
      </c>
      <c r="AB72" s="20">
        <f t="shared" ca="1" si="12"/>
        <v>0</v>
      </c>
      <c r="AC72" s="17" t="str">
        <f t="shared" ca="1" si="14"/>
        <v>Ok</v>
      </c>
    </row>
    <row r="73" spans="1:29" x14ac:dyDescent="0.3">
      <c r="A73" s="17" t="s">
        <v>283</v>
      </c>
      <c r="B73" s="20">
        <f t="shared" ca="1" si="13"/>
        <v>0</v>
      </c>
      <c r="C73" s="20">
        <f t="shared" ca="1" si="13"/>
        <v>50</v>
      </c>
      <c r="D73" s="20">
        <f t="shared" ca="1" si="13"/>
        <v>0</v>
      </c>
      <c r="E73" s="20">
        <f t="shared" ca="1" si="13"/>
        <v>2</v>
      </c>
      <c r="F73" s="20">
        <f t="shared" ca="1" si="13"/>
        <v>0</v>
      </c>
      <c r="G73" s="20">
        <f t="shared" ca="1" si="13"/>
        <v>0</v>
      </c>
      <c r="H73" s="20">
        <f t="shared" ca="1" si="13"/>
        <v>0</v>
      </c>
      <c r="I73" s="20">
        <f t="shared" ca="1" si="13"/>
        <v>0</v>
      </c>
      <c r="J73" s="26">
        <f t="shared" ca="1" si="13"/>
        <v>48</v>
      </c>
      <c r="K73" s="27">
        <f ca="1">IFERROR(VLOOKUP($A73,FInal_Dealer,MATCH(K$3,'Final Dealer Work'!$B$2:$M$2,0),0),0)</f>
        <v>0</v>
      </c>
      <c r="L73" s="20">
        <f ca="1">IFERROR(VLOOKUP($A73,FInal_Dealer,MATCH(L$3,'Final Dealer Work'!$B$2:$M$2,0),0),0)</f>
        <v>50</v>
      </c>
      <c r="M73" s="20">
        <f ca="1">IFERROR(VLOOKUP($A73,FInal_Dealer,MATCH(M$3,'Final Dealer Work'!$B$2:$M$2,0),0),0)</f>
        <v>0</v>
      </c>
      <c r="N73" s="20">
        <f ca="1">IFERROR(VLOOKUP($A73,FInal_Dealer,MATCH(N$3,'Final Dealer Work'!$B$2:$M$2,0),0),0)</f>
        <v>2</v>
      </c>
      <c r="O73" s="20">
        <f ca="1">IFERROR(VLOOKUP($A73,FInal_Dealer,MATCH(O$3,'Final Dealer Work'!$B$2:$M$2,0),0),0)</f>
        <v>0</v>
      </c>
      <c r="P73" s="20">
        <f ca="1">IFERROR(VLOOKUP($A73,FInal_Dealer,MATCH(P$3,'Final Dealer Work'!$B$2:$M$2,0),0),0)</f>
        <v>0</v>
      </c>
      <c r="Q73" s="20">
        <f ca="1">IFERROR(VLOOKUP($A73,FInal_Dealer,MATCH(Q$3,'Final Dealer Work'!$B$2:$M$2,0),0),0)</f>
        <v>0</v>
      </c>
      <c r="R73" s="20">
        <f ca="1">IFERROR(VLOOKUP($A73,FInal_Dealer,MATCH(R$3,'Final Dealer Work'!$B$2:$M$2,0),0),0)</f>
        <v>0</v>
      </c>
      <c r="S73" s="26">
        <f ca="1">IFERROR(VLOOKUP($A73,FInal_Dealer,MATCH(S$3,'Final Dealer Work'!$B$2:$M$2,0),0),0)</f>
        <v>48</v>
      </c>
      <c r="T73" s="20">
        <f t="shared" ca="1" si="12"/>
        <v>0</v>
      </c>
      <c r="U73" s="20">
        <f t="shared" ca="1" si="12"/>
        <v>0</v>
      </c>
      <c r="V73" s="20">
        <f t="shared" ca="1" si="12"/>
        <v>0</v>
      </c>
      <c r="W73" s="20">
        <f t="shared" ca="1" si="12"/>
        <v>0</v>
      </c>
      <c r="X73" s="20">
        <f t="shared" ca="1" si="12"/>
        <v>0</v>
      </c>
      <c r="Y73" s="20">
        <f t="shared" ca="1" si="12"/>
        <v>0</v>
      </c>
      <c r="Z73" s="20">
        <f t="shared" ca="1" si="12"/>
        <v>0</v>
      </c>
      <c r="AA73" s="20">
        <f t="shared" ca="1" si="12"/>
        <v>0</v>
      </c>
      <c r="AB73" s="20">
        <f t="shared" ca="1" si="12"/>
        <v>0</v>
      </c>
      <c r="AC73" s="17" t="str">
        <f t="shared" ca="1" si="14"/>
        <v>Ok</v>
      </c>
    </row>
    <row r="74" spans="1:29" x14ac:dyDescent="0.3">
      <c r="A74" s="17" t="s">
        <v>166</v>
      </c>
      <c r="B74" s="20">
        <f t="shared" ca="1" si="13"/>
        <v>0</v>
      </c>
      <c r="C74" s="20">
        <f t="shared" ca="1" si="13"/>
        <v>40</v>
      </c>
      <c r="D74" s="20">
        <f t="shared" ca="1" si="13"/>
        <v>0</v>
      </c>
      <c r="E74" s="20">
        <f t="shared" ca="1" si="13"/>
        <v>6</v>
      </c>
      <c r="F74" s="20">
        <f t="shared" ca="1" si="13"/>
        <v>0</v>
      </c>
      <c r="G74" s="20">
        <f t="shared" ca="1" si="13"/>
        <v>0</v>
      </c>
      <c r="H74" s="20">
        <f t="shared" ca="1" si="13"/>
        <v>0</v>
      </c>
      <c r="I74" s="20">
        <f t="shared" ca="1" si="13"/>
        <v>0</v>
      </c>
      <c r="J74" s="26">
        <f t="shared" ca="1" si="13"/>
        <v>34</v>
      </c>
      <c r="K74" s="27">
        <f ca="1">IFERROR(VLOOKUP($A74,FInal_Dealer,MATCH(K$3,'Final Dealer Work'!$B$2:$M$2,0),0),0)</f>
        <v>0</v>
      </c>
      <c r="L74" s="20">
        <f ca="1">IFERROR(VLOOKUP($A74,FInal_Dealer,MATCH(L$3,'Final Dealer Work'!$B$2:$M$2,0),0),0)</f>
        <v>40</v>
      </c>
      <c r="M74" s="20">
        <f ca="1">IFERROR(VLOOKUP($A74,FInal_Dealer,MATCH(M$3,'Final Dealer Work'!$B$2:$M$2,0),0),0)</f>
        <v>0</v>
      </c>
      <c r="N74" s="20">
        <f ca="1">IFERROR(VLOOKUP($A74,FInal_Dealer,MATCH(N$3,'Final Dealer Work'!$B$2:$M$2,0),0),0)</f>
        <v>6</v>
      </c>
      <c r="O74" s="20">
        <f ca="1">IFERROR(VLOOKUP($A74,FInal_Dealer,MATCH(O$3,'Final Dealer Work'!$B$2:$M$2,0),0),0)</f>
        <v>0</v>
      </c>
      <c r="P74" s="20">
        <f ca="1">IFERROR(VLOOKUP($A74,FInal_Dealer,MATCH(P$3,'Final Dealer Work'!$B$2:$M$2,0),0),0)</f>
        <v>0</v>
      </c>
      <c r="Q74" s="20">
        <f ca="1">IFERROR(VLOOKUP($A74,FInal_Dealer,MATCH(Q$3,'Final Dealer Work'!$B$2:$M$2,0),0),0)</f>
        <v>0</v>
      </c>
      <c r="R74" s="20">
        <f ca="1">IFERROR(VLOOKUP($A74,FInal_Dealer,MATCH(R$3,'Final Dealer Work'!$B$2:$M$2,0),0),0)</f>
        <v>0</v>
      </c>
      <c r="S74" s="26">
        <f ca="1">IFERROR(VLOOKUP($A74,FInal_Dealer,MATCH(S$3,'Final Dealer Work'!$B$2:$M$2,0),0),0)</f>
        <v>34</v>
      </c>
      <c r="T74" s="20">
        <f t="shared" ca="1" si="12"/>
        <v>0</v>
      </c>
      <c r="U74" s="20">
        <f t="shared" ca="1" si="12"/>
        <v>0</v>
      </c>
      <c r="V74" s="20">
        <f t="shared" ca="1" si="12"/>
        <v>0</v>
      </c>
      <c r="W74" s="20">
        <f t="shared" ca="1" si="12"/>
        <v>0</v>
      </c>
      <c r="X74" s="20">
        <f t="shared" ca="1" si="12"/>
        <v>0</v>
      </c>
      <c r="Y74" s="20">
        <f t="shared" ca="1" si="12"/>
        <v>0</v>
      </c>
      <c r="Z74" s="20">
        <f t="shared" ca="1" si="12"/>
        <v>0</v>
      </c>
      <c r="AA74" s="20">
        <f t="shared" ca="1" si="12"/>
        <v>0</v>
      </c>
      <c r="AB74" s="20">
        <f t="shared" ca="1" si="12"/>
        <v>0</v>
      </c>
      <c r="AC74" s="17" t="str">
        <f t="shared" ca="1" si="14"/>
        <v>Ok</v>
      </c>
    </row>
    <row r="75" spans="1:29" x14ac:dyDescent="0.3">
      <c r="A75" s="17" t="s">
        <v>259</v>
      </c>
      <c r="B75" s="20">
        <f t="shared" ca="1" si="13"/>
        <v>0</v>
      </c>
      <c r="C75" s="20">
        <f t="shared" ca="1" si="13"/>
        <v>0</v>
      </c>
      <c r="D75" s="20">
        <f t="shared" ca="1" si="13"/>
        <v>0</v>
      </c>
      <c r="E75" s="20">
        <f t="shared" ca="1" si="13"/>
        <v>11</v>
      </c>
      <c r="F75" s="20">
        <f t="shared" ca="1" si="13"/>
        <v>0</v>
      </c>
      <c r="G75" s="20">
        <f t="shared" ca="1" si="13"/>
        <v>0</v>
      </c>
      <c r="H75" s="20">
        <f t="shared" ca="1" si="13"/>
        <v>0</v>
      </c>
      <c r="I75" s="20">
        <f t="shared" ca="1" si="13"/>
        <v>0</v>
      </c>
      <c r="J75" s="26">
        <f t="shared" ca="1" si="13"/>
        <v>-11</v>
      </c>
      <c r="K75" s="27">
        <f ca="1">IFERROR(VLOOKUP($A75,FInal_Dealer,MATCH(K$3,'Final Dealer Work'!$B$2:$M$2,0),0),0)</f>
        <v>0</v>
      </c>
      <c r="L75" s="20">
        <f ca="1">IFERROR(VLOOKUP($A75,FInal_Dealer,MATCH(L$3,'Final Dealer Work'!$B$2:$M$2,0),0),0)</f>
        <v>0</v>
      </c>
      <c r="M75" s="20">
        <f ca="1">IFERROR(VLOOKUP($A75,FInal_Dealer,MATCH(M$3,'Final Dealer Work'!$B$2:$M$2,0),0),0)</f>
        <v>0</v>
      </c>
      <c r="N75" s="20">
        <f ca="1">IFERROR(VLOOKUP($A75,FInal_Dealer,MATCH(N$3,'Final Dealer Work'!$B$2:$M$2,0),0),0)</f>
        <v>11</v>
      </c>
      <c r="O75" s="20">
        <f ca="1">IFERROR(VLOOKUP($A75,FInal_Dealer,MATCH(O$3,'Final Dealer Work'!$B$2:$M$2,0),0),0)</f>
        <v>0</v>
      </c>
      <c r="P75" s="20">
        <f ca="1">IFERROR(VLOOKUP($A75,FInal_Dealer,MATCH(P$3,'Final Dealer Work'!$B$2:$M$2,0),0),0)</f>
        <v>0</v>
      </c>
      <c r="Q75" s="20">
        <f ca="1">IFERROR(VLOOKUP($A75,FInal_Dealer,MATCH(Q$3,'Final Dealer Work'!$B$2:$M$2,0),0),0)</f>
        <v>0</v>
      </c>
      <c r="R75" s="20">
        <f ca="1">IFERROR(VLOOKUP($A75,FInal_Dealer,MATCH(R$3,'Final Dealer Work'!$B$2:$M$2,0),0),0)</f>
        <v>0</v>
      </c>
      <c r="S75" s="26">
        <f ca="1">IFERROR(VLOOKUP($A75,FInal_Dealer,MATCH(S$3,'Final Dealer Work'!$B$2:$M$2,0),0),0)</f>
        <v>-11</v>
      </c>
      <c r="T75" s="20">
        <f t="shared" ca="1" si="12"/>
        <v>0</v>
      </c>
      <c r="U75" s="20">
        <f t="shared" ca="1" si="12"/>
        <v>0</v>
      </c>
      <c r="V75" s="20">
        <f t="shared" ca="1" si="12"/>
        <v>0</v>
      </c>
      <c r="W75" s="20">
        <f t="shared" ca="1" si="12"/>
        <v>0</v>
      </c>
      <c r="X75" s="20">
        <f t="shared" ca="1" si="12"/>
        <v>0</v>
      </c>
      <c r="Y75" s="20">
        <f t="shared" ca="1" si="12"/>
        <v>0</v>
      </c>
      <c r="Z75" s="20">
        <f t="shared" ca="1" si="12"/>
        <v>0</v>
      </c>
      <c r="AA75" s="20">
        <f t="shared" ca="1" si="12"/>
        <v>0</v>
      </c>
      <c r="AB75" s="20">
        <f t="shared" ca="1" si="12"/>
        <v>0</v>
      </c>
      <c r="AC75" s="17" t="str">
        <f t="shared" ca="1" si="14"/>
        <v>Ok</v>
      </c>
    </row>
    <row r="76" spans="1:29" ht="15" thickBot="1" x14ac:dyDescent="0.35">
      <c r="A76" s="17" t="s">
        <v>219</v>
      </c>
      <c r="B76" s="20">
        <f t="shared" ca="1" si="13"/>
        <v>10</v>
      </c>
      <c r="C76" s="20">
        <f t="shared" ca="1" si="13"/>
        <v>0</v>
      </c>
      <c r="D76" s="20">
        <f t="shared" ca="1" si="13"/>
        <v>0</v>
      </c>
      <c r="E76" s="20">
        <f t="shared" ca="1" si="13"/>
        <v>0</v>
      </c>
      <c r="F76" s="20">
        <f t="shared" ca="1" si="13"/>
        <v>0</v>
      </c>
      <c r="G76" s="20">
        <f t="shared" ca="1" si="13"/>
        <v>0</v>
      </c>
      <c r="H76" s="20">
        <f t="shared" ca="1" si="13"/>
        <v>0</v>
      </c>
      <c r="I76" s="20">
        <f t="shared" ca="1" si="13"/>
        <v>0</v>
      </c>
      <c r="J76" s="26">
        <f t="shared" ca="1" si="13"/>
        <v>10</v>
      </c>
      <c r="K76" s="27">
        <f ca="1">IFERROR(VLOOKUP($A76,FInal_Dealer,MATCH(K$3,'Final Dealer Work'!$B$2:$M$2,0),0),0)</f>
        <v>10</v>
      </c>
      <c r="L76" s="20">
        <f ca="1">IFERROR(VLOOKUP($A76,FInal_Dealer,MATCH(L$3,'Final Dealer Work'!$B$2:$M$2,0),0),0)</f>
        <v>0</v>
      </c>
      <c r="M76" s="20">
        <f ca="1">IFERROR(VLOOKUP($A76,FInal_Dealer,MATCH(M$3,'Final Dealer Work'!$B$2:$M$2,0),0),0)</f>
        <v>0</v>
      </c>
      <c r="N76" s="20">
        <f ca="1">IFERROR(VLOOKUP($A76,FInal_Dealer,MATCH(N$3,'Final Dealer Work'!$B$2:$M$2,0),0),0)</f>
        <v>0</v>
      </c>
      <c r="O76" s="20">
        <f ca="1">IFERROR(VLOOKUP($A76,FInal_Dealer,MATCH(O$3,'Final Dealer Work'!$B$2:$M$2,0),0),0)</f>
        <v>0</v>
      </c>
      <c r="P76" s="20">
        <f ca="1">IFERROR(VLOOKUP($A76,FInal_Dealer,MATCH(P$3,'Final Dealer Work'!$B$2:$M$2,0),0),0)</f>
        <v>0</v>
      </c>
      <c r="Q76" s="20">
        <f ca="1">IFERROR(VLOOKUP($A76,FInal_Dealer,MATCH(Q$3,'Final Dealer Work'!$B$2:$M$2,0),0),0)</f>
        <v>0</v>
      </c>
      <c r="R76" s="20">
        <f ca="1">IFERROR(VLOOKUP($A76,FInal_Dealer,MATCH(R$3,'Final Dealer Work'!$B$2:$M$2,0),0),0)</f>
        <v>0</v>
      </c>
      <c r="S76" s="26">
        <f ca="1">IFERROR(VLOOKUP($A76,FInal_Dealer,MATCH(S$3,'Final Dealer Work'!$B$2:$M$2,0),0),0)</f>
        <v>10</v>
      </c>
      <c r="T76" s="20">
        <f t="shared" ca="1" si="12"/>
        <v>0</v>
      </c>
      <c r="U76" s="20">
        <f t="shared" ca="1" si="12"/>
        <v>0</v>
      </c>
      <c r="V76" s="20">
        <f t="shared" ca="1" si="12"/>
        <v>0</v>
      </c>
      <c r="W76" s="20">
        <f t="shared" ca="1" si="12"/>
        <v>0</v>
      </c>
      <c r="X76" s="20">
        <f t="shared" ca="1" si="12"/>
        <v>0</v>
      </c>
      <c r="Y76" s="20">
        <f t="shared" ca="1" si="12"/>
        <v>0</v>
      </c>
      <c r="Z76" s="20">
        <f t="shared" ca="1" si="12"/>
        <v>0</v>
      </c>
      <c r="AA76" s="20">
        <f t="shared" ca="1" si="12"/>
        <v>0</v>
      </c>
      <c r="AB76" s="20">
        <f t="shared" ca="1" si="12"/>
        <v>0</v>
      </c>
      <c r="AC76" s="17" t="str">
        <f t="shared" ca="1" si="14"/>
        <v>Ok</v>
      </c>
    </row>
    <row r="77" spans="1:29" s="37" customFormat="1" ht="16.2" thickBot="1" x14ac:dyDescent="0.35">
      <c r="A77" s="32" t="s">
        <v>19</v>
      </c>
      <c r="B77" s="33">
        <f ca="1">SUM(B4:B76)</f>
        <v>2070</v>
      </c>
      <c r="C77" s="33">
        <f ca="1">SUM(C4:C76)</f>
        <v>9512</v>
      </c>
      <c r="D77" s="33">
        <f ca="1">SUM(D4:D76)</f>
        <v>430</v>
      </c>
      <c r="E77" s="33">
        <f ca="1">SUM(E4:E76)</f>
        <v>8954</v>
      </c>
      <c r="F77" s="33">
        <f ca="1">SUM(F4:F76)</f>
        <v>62</v>
      </c>
      <c r="G77" s="33">
        <f ca="1">SUM(G4:G76)</f>
        <v>0</v>
      </c>
      <c r="H77" s="33">
        <f ca="1">SUM(H4:H76)</f>
        <v>0</v>
      </c>
      <c r="I77" s="33">
        <f ca="1">SUM(I4:I76)</f>
        <v>0</v>
      </c>
      <c r="J77" s="34">
        <f ca="1">SUM(J4:J76)</f>
        <v>2260</v>
      </c>
      <c r="K77" s="35">
        <f ca="1">SUM(K4:K76)</f>
        <v>2070</v>
      </c>
      <c r="L77" s="33">
        <f ca="1">SUM(L4:L76)</f>
        <v>9042</v>
      </c>
      <c r="M77" s="33">
        <f ca="1">SUM(M4:M76)</f>
        <v>0</v>
      </c>
      <c r="N77" s="33">
        <f ca="1">SUM(N4:N76)</f>
        <v>8970</v>
      </c>
      <c r="O77" s="33">
        <f ca="1">SUM(O4:O76)</f>
        <v>0</v>
      </c>
      <c r="P77" s="33">
        <f ca="1">SUM(P4:P76)</f>
        <v>0</v>
      </c>
      <c r="Q77" s="33">
        <f ca="1">SUM(Q4:Q76)</f>
        <v>0</v>
      </c>
      <c r="R77" s="33">
        <f ca="1">SUM(R4:R76)</f>
        <v>0</v>
      </c>
      <c r="S77" s="34">
        <f ca="1">SUM(S4:S76)</f>
        <v>2142</v>
      </c>
      <c r="T77" s="33">
        <f ca="1">SUM(T4:T76)</f>
        <v>0</v>
      </c>
      <c r="U77" s="33">
        <f ca="1">SUM(U4:U76)</f>
        <v>470</v>
      </c>
      <c r="V77" s="33">
        <f ca="1">SUM(V4:V76)</f>
        <v>430</v>
      </c>
      <c r="W77" s="33">
        <f ca="1">SUM(W4:W76)</f>
        <v>-16</v>
      </c>
      <c r="X77" s="33">
        <f ca="1">SUM(X4:X76)</f>
        <v>62</v>
      </c>
      <c r="Y77" s="33">
        <f ca="1">SUM(Y4:Y76)</f>
        <v>0</v>
      </c>
      <c r="Z77" s="33">
        <f ca="1">SUM(Z4:Z76)</f>
        <v>0</v>
      </c>
      <c r="AA77" s="33">
        <f ca="1">SUM(AA4:AA76)</f>
        <v>0</v>
      </c>
      <c r="AB77" s="34">
        <f ca="1">SUM(AB4:AB76)</f>
        <v>118</v>
      </c>
      <c r="AC77" s="36"/>
    </row>
  </sheetData>
  <mergeCells count="3">
    <mergeCell ref="B1:J1"/>
    <mergeCell ref="K1:S1"/>
    <mergeCell ref="T1:AB1"/>
  </mergeCells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77:A1048576 A1:A3">
    <cfRule type="duplicateValues" dxfId="2" priority="32"/>
  </conditionalFormatting>
  <conditionalFormatting sqref="A16">
    <cfRule type="duplicateValues" dxfId="1" priority="35"/>
  </conditionalFormatting>
  <conditionalFormatting sqref="A69:A76">
    <cfRule type="duplicateValues" dxfId="0" priority="3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2021-01-05T10:38:57Z</dcterms:modified>
</cp:coreProperties>
</file>