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9061110-Tajta Enterprises\"/>
    </mc:Choice>
  </mc:AlternateContent>
  <xr:revisionPtr revIDLastSave="0" documentId="13_ncr:1_{D7459B64-E74F-42B9-9781-D5F714F906A3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working'!$A$1:$G$26</definedName>
    <definedName name="_xlnm._FilterDatabase" localSheetId="5" hidden="1">Reco!$A$3:$AC$30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1" r:id="rId10"/>
  </pivotCaches>
</workbook>
</file>

<file path=xl/calcChain.xml><?xml version="1.0" encoding="utf-8"?>
<calcChain xmlns="http://schemas.openxmlformats.org/spreadsheetml/2006/main">
  <c r="B26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M41" i="1" l="1"/>
  <c r="N41" i="1" s="1"/>
  <c r="I41" i="1"/>
  <c r="K41" i="1" s="1"/>
  <c r="L41" i="1" s="1"/>
  <c r="H41" i="1"/>
  <c r="G41" i="1"/>
  <c r="F41" i="1"/>
  <c r="J40" i="1"/>
  <c r="I40" i="1"/>
  <c r="K40" i="1" s="1"/>
  <c r="L40" i="1" s="1"/>
  <c r="H40" i="1"/>
  <c r="M40" i="1" s="1"/>
  <c r="N40" i="1" s="1"/>
  <c r="F40" i="1"/>
  <c r="G40" i="1" s="1"/>
  <c r="I39" i="1"/>
  <c r="M39" i="1" s="1"/>
  <c r="N39" i="1" s="1"/>
  <c r="H39" i="1"/>
  <c r="G39" i="1"/>
  <c r="F39" i="1"/>
  <c r="J38" i="1"/>
  <c r="I38" i="1"/>
  <c r="M38" i="1" s="1"/>
  <c r="N38" i="1" s="1"/>
  <c r="H38" i="1"/>
  <c r="G38" i="1"/>
  <c r="F38" i="1"/>
  <c r="I37" i="1"/>
  <c r="J37" i="1" s="1"/>
  <c r="H37" i="1"/>
  <c r="G37" i="1"/>
  <c r="F37" i="1"/>
  <c r="J36" i="1"/>
  <c r="I36" i="1"/>
  <c r="K36" i="1" s="1"/>
  <c r="L36" i="1" s="1"/>
  <c r="H36" i="1"/>
  <c r="F36" i="1"/>
  <c r="G36" i="1" s="1"/>
  <c r="M35" i="1"/>
  <c r="N35" i="1" s="1"/>
  <c r="K35" i="1"/>
  <c r="L35" i="1" s="1"/>
  <c r="J35" i="1"/>
  <c r="I35" i="1"/>
  <c r="H35" i="1"/>
  <c r="G35" i="1"/>
  <c r="F35" i="1"/>
  <c r="J34" i="1"/>
  <c r="I34" i="1"/>
  <c r="H34" i="1"/>
  <c r="M34" i="1" s="1"/>
  <c r="N34" i="1" s="1"/>
  <c r="F34" i="1"/>
  <c r="K34" i="1" s="1"/>
  <c r="L34" i="1" s="1"/>
  <c r="M33" i="1"/>
  <c r="N33" i="1" s="1"/>
  <c r="I33" i="1"/>
  <c r="K33" i="1" s="1"/>
  <c r="L33" i="1" s="1"/>
  <c r="H33" i="1"/>
  <c r="G33" i="1"/>
  <c r="F33" i="1"/>
  <c r="J32" i="1"/>
  <c r="I32" i="1"/>
  <c r="K32" i="1" s="1"/>
  <c r="L32" i="1" s="1"/>
  <c r="H32" i="1"/>
  <c r="M32" i="1" s="1"/>
  <c r="N32" i="1" s="1"/>
  <c r="F32" i="1"/>
  <c r="G32" i="1" s="1"/>
  <c r="I31" i="1"/>
  <c r="M31" i="1" s="1"/>
  <c r="N31" i="1" s="1"/>
  <c r="H31" i="1"/>
  <c r="G31" i="1"/>
  <c r="F31" i="1"/>
  <c r="J30" i="1"/>
  <c r="I30" i="1"/>
  <c r="M30" i="1" s="1"/>
  <c r="N30" i="1" s="1"/>
  <c r="H30" i="1"/>
  <c r="G30" i="1"/>
  <c r="F30" i="1"/>
  <c r="I29" i="1"/>
  <c r="J29" i="1" s="1"/>
  <c r="H29" i="1"/>
  <c r="F29" i="1"/>
  <c r="G29" i="1" s="1"/>
  <c r="J28" i="1"/>
  <c r="I28" i="1"/>
  <c r="K28" i="1" s="1"/>
  <c r="L28" i="1" s="1"/>
  <c r="H28" i="1"/>
  <c r="F28" i="1"/>
  <c r="G28" i="1" s="1"/>
  <c r="M27" i="1"/>
  <c r="N27" i="1" s="1"/>
  <c r="K27" i="1"/>
  <c r="L27" i="1" s="1"/>
  <c r="J27" i="1"/>
  <c r="I27" i="1"/>
  <c r="H27" i="1"/>
  <c r="G27" i="1"/>
  <c r="F27" i="1"/>
  <c r="I26" i="1"/>
  <c r="J26" i="1" s="1"/>
  <c r="H26" i="1"/>
  <c r="M26" i="1" s="1"/>
  <c r="N26" i="1" s="1"/>
  <c r="F26" i="1"/>
  <c r="K26" i="1" s="1"/>
  <c r="L26" i="1" s="1"/>
  <c r="M25" i="1"/>
  <c r="N25" i="1" s="1"/>
  <c r="I25" i="1"/>
  <c r="K25" i="1" s="1"/>
  <c r="L25" i="1" s="1"/>
  <c r="H25" i="1"/>
  <c r="G25" i="1"/>
  <c r="F25" i="1"/>
  <c r="J24" i="1"/>
  <c r="I24" i="1"/>
  <c r="K24" i="1" s="1"/>
  <c r="L24" i="1" s="1"/>
  <c r="H24" i="1"/>
  <c r="M24" i="1" s="1"/>
  <c r="N24" i="1" s="1"/>
  <c r="F24" i="1"/>
  <c r="G24" i="1" s="1"/>
  <c r="I23" i="1"/>
  <c r="M23" i="1" s="1"/>
  <c r="N23" i="1" s="1"/>
  <c r="H23" i="1"/>
  <c r="G23" i="1"/>
  <c r="F23" i="1"/>
  <c r="J22" i="1"/>
  <c r="I22" i="1"/>
  <c r="M22" i="1" s="1"/>
  <c r="N22" i="1" s="1"/>
  <c r="H22" i="1"/>
  <c r="G22" i="1"/>
  <c r="F22" i="1"/>
  <c r="I21" i="1"/>
  <c r="J21" i="1" s="1"/>
  <c r="H21" i="1"/>
  <c r="F21" i="1"/>
  <c r="G21" i="1" s="1"/>
  <c r="J20" i="1"/>
  <c r="I20" i="1"/>
  <c r="K20" i="1" s="1"/>
  <c r="L20" i="1" s="1"/>
  <c r="H20" i="1"/>
  <c r="F20" i="1"/>
  <c r="G20" i="1" s="1"/>
  <c r="M19" i="1"/>
  <c r="N19" i="1" s="1"/>
  <c r="K19" i="1"/>
  <c r="L19" i="1" s="1"/>
  <c r="J19" i="1"/>
  <c r="I19" i="1"/>
  <c r="H19" i="1"/>
  <c r="G19" i="1"/>
  <c r="F19" i="1"/>
  <c r="J18" i="1"/>
  <c r="I18" i="1"/>
  <c r="H18" i="1"/>
  <c r="M18" i="1" s="1"/>
  <c r="N18" i="1" s="1"/>
  <c r="F18" i="1"/>
  <c r="K18" i="1" s="1"/>
  <c r="L18" i="1" s="1"/>
  <c r="M17" i="1"/>
  <c r="N17" i="1" s="1"/>
  <c r="I17" i="1"/>
  <c r="K17" i="1" s="1"/>
  <c r="L17" i="1" s="1"/>
  <c r="H17" i="1"/>
  <c r="G17" i="1"/>
  <c r="F17" i="1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U16" i="4" l="1"/>
  <c r="U14" i="4"/>
  <c r="U25" i="4"/>
  <c r="U19" i="4"/>
  <c r="U23" i="4"/>
  <c r="AB14" i="4"/>
  <c r="T9" i="4"/>
  <c r="T10" i="4"/>
  <c r="T21" i="4"/>
  <c r="T26" i="4"/>
  <c r="U17" i="4"/>
  <c r="W11" i="4"/>
  <c r="W16" i="4"/>
  <c r="W25" i="4"/>
  <c r="W14" i="4"/>
  <c r="W17" i="4"/>
  <c r="W19" i="4"/>
  <c r="W23" i="4"/>
  <c r="AB11" i="4"/>
  <c r="AB16" i="4"/>
  <c r="AB25" i="4"/>
  <c r="AB17" i="4"/>
  <c r="AB19" i="4"/>
  <c r="AB23" i="4"/>
  <c r="T27" i="4"/>
  <c r="T13" i="4"/>
  <c r="U9" i="4"/>
  <c r="U10" i="4"/>
  <c r="U15" i="4"/>
  <c r="U21" i="4"/>
  <c r="U26" i="4"/>
  <c r="U13" i="4"/>
  <c r="U18" i="4"/>
  <c r="W10" i="4"/>
  <c r="W13" i="4"/>
  <c r="W27" i="4"/>
  <c r="AB10" i="4"/>
  <c r="AB13" i="4"/>
  <c r="T11" i="4"/>
  <c r="T16" i="4"/>
  <c r="T25" i="4"/>
  <c r="T14" i="4"/>
  <c r="T17" i="4"/>
  <c r="T19" i="4"/>
  <c r="T23" i="4"/>
  <c r="K21" i="1"/>
  <c r="L21" i="1" s="1"/>
  <c r="K29" i="1"/>
  <c r="L29" i="1" s="1"/>
  <c r="K37" i="1"/>
  <c r="L37" i="1" s="1"/>
  <c r="G18" i="1"/>
  <c r="M20" i="1"/>
  <c r="N20" i="1" s="1"/>
  <c r="K22" i="1"/>
  <c r="L22" i="1" s="1"/>
  <c r="J23" i="1"/>
  <c r="G26" i="1"/>
  <c r="M28" i="1"/>
  <c r="N28" i="1" s="1"/>
  <c r="K30" i="1"/>
  <c r="L30" i="1" s="1"/>
  <c r="J31" i="1"/>
  <c r="G34" i="1"/>
  <c r="M36" i="1"/>
  <c r="N36" i="1" s="1"/>
  <c r="K38" i="1"/>
  <c r="L38" i="1" s="1"/>
  <c r="J39" i="1"/>
  <c r="M21" i="1"/>
  <c r="N21" i="1" s="1"/>
  <c r="K23" i="1"/>
  <c r="L23" i="1" s="1"/>
  <c r="M29" i="1"/>
  <c r="N29" i="1" s="1"/>
  <c r="K31" i="1"/>
  <c r="L31" i="1" s="1"/>
  <c r="M37" i="1"/>
  <c r="N37" i="1" s="1"/>
  <c r="K39" i="1"/>
  <c r="L39" i="1" s="1"/>
  <c r="J17" i="1"/>
  <c r="J25" i="1"/>
  <c r="J33" i="1"/>
  <c r="J41" i="1"/>
  <c r="X4" i="4"/>
  <c r="V5" i="4"/>
  <c r="Z7" i="4"/>
  <c r="AA10" i="4"/>
  <c r="AA18" i="4"/>
  <c r="W20" i="4"/>
  <c r="AA22" i="4"/>
  <c r="W24" i="4"/>
  <c r="W28" i="4"/>
  <c r="Y5" i="4"/>
  <c r="AA12" i="4"/>
  <c r="AA16" i="4"/>
  <c r="Y17" i="4"/>
  <c r="W18" i="4"/>
  <c r="Y21" i="4"/>
  <c r="Y25" i="4"/>
  <c r="W26" i="4"/>
  <c r="Y29" i="4"/>
  <c r="AA9" i="4"/>
  <c r="Y10" i="4"/>
  <c r="AA13" i="4"/>
  <c r="W15" i="4"/>
  <c r="U20" i="4"/>
  <c r="U24" i="4"/>
  <c r="Y26" i="4"/>
  <c r="X9" i="4"/>
  <c r="V10" i="4"/>
  <c r="X13" i="4"/>
  <c r="Z20" i="4"/>
  <c r="V22" i="4"/>
  <c r="V26" i="4"/>
  <c r="Z28" i="4"/>
  <c r="AA5" i="4"/>
  <c r="T18" i="4"/>
  <c r="AB18" i="4"/>
  <c r="T22" i="4"/>
  <c r="X28" i="4"/>
  <c r="Z4" i="4"/>
  <c r="T4" i="4"/>
  <c r="AB4" i="4"/>
  <c r="X6" i="4"/>
  <c r="V11" i="4"/>
  <c r="T12" i="4"/>
  <c r="AB12" i="4"/>
  <c r="Z13" i="4"/>
  <c r="V19" i="4"/>
  <c r="T20" i="4"/>
  <c r="AB20" i="4"/>
  <c r="Z21" i="4"/>
  <c r="X22" i="4"/>
  <c r="T24" i="4"/>
  <c r="AB24" i="4"/>
  <c r="Z25" i="4"/>
  <c r="T28" i="4"/>
  <c r="AB28" i="4"/>
  <c r="V4" i="4"/>
  <c r="Z6" i="4"/>
  <c r="X7" i="4"/>
  <c r="Y4" i="4"/>
  <c r="AA7" i="4"/>
  <c r="V9" i="4"/>
  <c r="Z11" i="4"/>
  <c r="X16" i="4"/>
  <c r="V21" i="4"/>
  <c r="Z23" i="4"/>
  <c r="X24" i="4"/>
  <c r="AB26" i="4"/>
  <c r="AA26" i="4"/>
  <c r="V29" i="4"/>
  <c r="X5" i="4"/>
  <c r="Z8" i="4"/>
  <c r="AA11" i="4"/>
  <c r="Y12" i="4"/>
  <c r="AA19" i="4"/>
  <c r="Y20" i="4"/>
  <c r="W21" i="4"/>
  <c r="AA23" i="4"/>
  <c r="Y28" i="4"/>
  <c r="Z12" i="4"/>
  <c r="X26" i="4"/>
  <c r="X21" i="4"/>
  <c r="AA20" i="4"/>
  <c r="AA6" i="4"/>
  <c r="AB9" i="4"/>
  <c r="Z10" i="4"/>
  <c r="X11" i="4"/>
  <c r="X15" i="4"/>
  <c r="Z18" i="4"/>
  <c r="AA21" i="4"/>
  <c r="Z22" i="4"/>
  <c r="X27" i="4"/>
  <c r="AB27" i="4"/>
  <c r="W5" i="4"/>
  <c r="T6" i="4"/>
  <c r="AB6" i="4"/>
  <c r="Y7" i="4"/>
  <c r="V8" i="4"/>
  <c r="V13" i="4"/>
  <c r="AA14" i="4"/>
  <c r="Z14" i="4"/>
  <c r="Y15" i="4"/>
  <c r="AA17" i="4"/>
  <c r="AB22" i="4"/>
  <c r="Y23" i="4"/>
  <c r="AA25" i="4"/>
  <c r="V27" i="4"/>
  <c r="AA28" i="4"/>
  <c r="X29" i="4"/>
  <c r="AA4" i="4"/>
  <c r="U4" i="4"/>
  <c r="Z5" i="4"/>
  <c r="W6" i="4"/>
  <c r="U12" i="4"/>
  <c r="AA15" i="4"/>
  <c r="Z16" i="4"/>
  <c r="V17" i="4"/>
  <c r="X19" i="4"/>
  <c r="V20" i="4"/>
  <c r="W22" i="4"/>
  <c r="Y24" i="4"/>
  <c r="V25" i="4"/>
  <c r="V28" i="4"/>
  <c r="AA29" i="4"/>
  <c r="W4" i="4"/>
  <c r="Y6" i="4"/>
  <c r="V7" i="4"/>
  <c r="AA8" i="4"/>
  <c r="W9" i="4"/>
  <c r="W12" i="4"/>
  <c r="X14" i="4"/>
  <c r="V15" i="4"/>
  <c r="X17" i="4"/>
  <c r="V18" i="4"/>
  <c r="X20" i="4"/>
  <c r="V23" i="4"/>
  <c r="AA24" i="4"/>
  <c r="X25" i="4"/>
  <c r="AA27" i="4"/>
  <c r="U29" i="4"/>
  <c r="X10" i="4"/>
  <c r="Y11" i="4"/>
  <c r="V14" i="4"/>
  <c r="Y16" i="4"/>
  <c r="Z17" i="4"/>
  <c r="X23" i="4"/>
  <c r="U6" i="4"/>
  <c r="X8" i="4"/>
  <c r="Y9" i="4"/>
  <c r="V12" i="4"/>
  <c r="Y14" i="4"/>
  <c r="Z15" i="4"/>
  <c r="T5" i="4"/>
  <c r="AB5" i="4"/>
  <c r="V6" i="4"/>
  <c r="Y8" i="4"/>
  <c r="Z9" i="4"/>
  <c r="U11" i="4"/>
  <c r="X18" i="4"/>
  <c r="Y19" i="4"/>
  <c r="AB21" i="4"/>
  <c r="U5" i="4"/>
  <c r="X12" i="4"/>
  <c r="Y13" i="4"/>
  <c r="T15" i="4"/>
  <c r="AB15" i="4"/>
  <c r="V16" i="4"/>
  <c r="Y18" i="4"/>
  <c r="Z19" i="4"/>
  <c r="U22" i="4"/>
  <c r="Z24" i="4"/>
  <c r="Y27" i="4"/>
  <c r="W29" i="4"/>
  <c r="Z27" i="4"/>
  <c r="U28" i="4"/>
  <c r="Z26" i="4"/>
  <c r="Z29" i="4"/>
  <c r="Y22" i="4"/>
  <c r="V24" i="4"/>
  <c r="U27" i="4"/>
  <c r="T29" i="4"/>
  <c r="AB29" i="4"/>
  <c r="B2" i="6"/>
  <c r="AC16" i="4" l="1"/>
  <c r="AC4" i="4"/>
  <c r="AC10" i="4"/>
  <c r="AC12" i="4"/>
  <c r="AC18" i="4"/>
  <c r="AC19" i="4"/>
  <c r="AC26" i="4"/>
  <c r="AC22" i="4"/>
  <c r="AC27" i="4"/>
  <c r="AC20" i="4"/>
  <c r="AC28" i="4"/>
  <c r="AC25" i="4"/>
  <c r="AC24" i="4"/>
  <c r="AC14" i="4"/>
  <c r="AC29" i="4"/>
  <c r="AC9" i="4"/>
  <c r="AC21" i="4"/>
  <c r="AC23" i="4"/>
  <c r="AC6" i="4"/>
  <c r="AC17" i="4"/>
  <c r="AC5" i="4"/>
  <c r="AC13" i="4"/>
  <c r="AC15" i="4"/>
  <c r="AC11" i="4"/>
  <c r="F3" i="2"/>
  <c r="U7" i="4" l="1"/>
  <c r="U8" i="4"/>
  <c r="M3" i="2"/>
  <c r="H3" i="2"/>
  <c r="E3" i="2"/>
  <c r="Q11" i="5"/>
  <c r="T7" i="4" l="1"/>
  <c r="T8" i="4"/>
  <c r="W7" i="4"/>
  <c r="W8" i="4"/>
  <c r="AB7" i="4"/>
  <c r="AB8" i="4"/>
  <c r="B1" i="6"/>
  <c r="AC8" i="4" l="1"/>
  <c r="M30" i="4"/>
  <c r="E30" i="4"/>
  <c r="I30" i="4" l="1"/>
  <c r="H30" i="4"/>
  <c r="P30" i="4"/>
  <c r="J30" i="4"/>
  <c r="R30" i="4"/>
  <c r="Q30" i="4"/>
  <c r="D30" i="4"/>
  <c r="L30" i="4"/>
  <c r="F30" i="4"/>
  <c r="N30" i="4"/>
  <c r="G30" i="4"/>
  <c r="C30" i="4"/>
  <c r="S30" i="4"/>
  <c r="O30" i="4"/>
  <c r="B30" i="4"/>
  <c r="M28" i="2" l="1"/>
  <c r="L28" i="2"/>
  <c r="K28" i="2"/>
  <c r="J28" i="2"/>
  <c r="I28" i="2"/>
  <c r="H28" i="2"/>
  <c r="G28" i="2"/>
  <c r="F28" i="2"/>
  <c r="E28" i="2"/>
  <c r="K30" i="4" l="1"/>
  <c r="X30" i="4" l="1"/>
  <c r="W30" i="4"/>
  <c r="T30" i="4"/>
  <c r="AA30" i="4" l="1"/>
  <c r="V30" i="4"/>
  <c r="Z30" i="4"/>
  <c r="AB30" i="4"/>
  <c r="U30" i="4"/>
  <c r="Y30" i="4"/>
</calcChain>
</file>

<file path=xl/sharedStrings.xml><?xml version="1.0" encoding="utf-8"?>
<sst xmlns="http://schemas.openxmlformats.org/spreadsheetml/2006/main" count="366" uniqueCount="143">
  <si>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</si>
  <si>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</si>
  <si>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</si>
  <si>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</si>
  <si>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</si>
  <si>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</si>
  <si>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</si>
  <si>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</si>
  <si>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</si>
  <si>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</si>
  <si>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</si>
  <si>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</si>
  <si>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</si>
  <si>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</si>
  <si>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</si>
  <si>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</si>
  <si>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</si>
  <si>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</si>
  <si>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</si>
  <si>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</si>
  <si>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</si>
  <si>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</si>
  <si>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</si>
  <si>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</si>
  <si>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</si>
  <si>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</si>
  <si>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</si>
  <si>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</si>
  <si>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</si>
  <si>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</si>
  <si>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</si>
  <si>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</si>
  <si>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</si>
  <si>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</si>
  <si>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</si>
  <si>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</si>
  <si>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</si>
  <si>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</si>
  <si>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</si>
  <si>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</si>
  <si>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</si>
  <si>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Bayer Crop Science Ltd</t>
  </si>
  <si>
    <t>OUTPUT IN : PIC,DETAILS AS : Column,CONSIDER : Voucher Date,INCLUDE VALIDATION : False</t>
  </si>
  <si>
    <t>AMBITION 10X1L BOT IN</t>
  </si>
  <si>
    <t>Zylem Report -01-Apr-2020 TO 31-Jan-2021</t>
  </si>
  <si>
    <t>Dealer Report -01-Apr-2020 TO 31-Jan-2021</t>
  </si>
  <si>
    <t>M/s Tajta Enterprises</t>
  </si>
  <si>
    <t>Main Bazar  Kotkhai  Shimla</t>
  </si>
  <si>
    <t>Pesticide Shop &amp; Horticulture Packing Material Etc.</t>
  </si>
  <si>
    <t>Authorised Dealer: Bayer, Syngenta, FMC, Indofil,</t>
  </si>
  <si>
    <t>Dow Agro, PI Industries, I.I Ltd.</t>
  </si>
  <si>
    <t>M-01783255770,9816055770</t>
  </si>
  <si>
    <t>Lic. No. SML-884/96</t>
  </si>
  <si>
    <t>1-Jan-2020 to 31-Jan-2021</t>
  </si>
  <si>
    <t/>
  </si>
  <si>
    <t>M/s Tajta Enterprises - (from 1-Apr-2018)</t>
  </si>
  <si>
    <t>2021 closing</t>
  </si>
  <si>
    <t>SAPL sale</t>
  </si>
  <si>
    <t>diff</t>
  </si>
  <si>
    <t>sapl pur</t>
  </si>
  <si>
    <t>closing sapl</t>
  </si>
  <si>
    <t>18% Stock Items BCS</t>
  </si>
  <si>
    <t>Admire</t>
  </si>
  <si>
    <t>Alanto 1 Ltr</t>
  </si>
  <si>
    <t xml:space="preserve">matched data </t>
  </si>
  <si>
    <t>Alanto 500 Ml</t>
  </si>
  <si>
    <t>Aliette 500 Grm</t>
  </si>
  <si>
    <t>Antracol 500 Grm</t>
  </si>
  <si>
    <t>Etheral 100ml</t>
  </si>
  <si>
    <t>Etheral 1ltr</t>
  </si>
  <si>
    <t>Etheral 500ml</t>
  </si>
  <si>
    <t>FAME 250ML</t>
  </si>
  <si>
    <t>Fame 500ml</t>
  </si>
  <si>
    <t>FOLICUR 1ltr</t>
  </si>
  <si>
    <t>FOLICUR 500ml</t>
  </si>
  <si>
    <t>Luna 1ltr</t>
  </si>
  <si>
    <t>Luna 250ml</t>
  </si>
  <si>
    <t>Movento 1ltr</t>
  </si>
  <si>
    <t>Movento 500ml</t>
  </si>
  <si>
    <t>Nativo 100grm</t>
  </si>
  <si>
    <t>Nativo 1kg</t>
  </si>
  <si>
    <t>Nativo 500grm</t>
  </si>
  <si>
    <t>Oberon 1ltr</t>
  </si>
  <si>
    <t>Oberon 500ml</t>
  </si>
  <si>
    <t>Oberon 5lt</t>
  </si>
  <si>
    <t>Planofix 100ml</t>
  </si>
  <si>
    <t>Planofix 500ml</t>
  </si>
  <si>
    <t>Ambition 1ltr</t>
  </si>
  <si>
    <t>FOLICUR 500ml-pcs</t>
  </si>
  <si>
    <t>Admire-Nos</t>
  </si>
  <si>
    <t>ADMIRE (T) WG70 30X150GR BOT IN</t>
  </si>
  <si>
    <t>Alanto 1 Ltr-Nos</t>
  </si>
  <si>
    <t>ALANTO (T) SC240 10X1L BOT IN</t>
  </si>
  <si>
    <t>Alanto 500 Ml-Nos</t>
  </si>
  <si>
    <t>ALANTO (T) SC240 20X500ML BOT IN</t>
  </si>
  <si>
    <t>Aliette 500 Grm-Nos</t>
  </si>
  <si>
    <t>Antracol 500 Grm-Nos</t>
  </si>
  <si>
    <t>ANTRACOL (T) WP70 20X500GR BAG IN</t>
  </si>
  <si>
    <t>Etheral 100ml-Nos</t>
  </si>
  <si>
    <t>ETHREL SL39 50X100ML BOT IN</t>
  </si>
  <si>
    <t>Etheral 1ltr-Nos</t>
  </si>
  <si>
    <t>ETHREL SL39 10X1L BOT IN</t>
  </si>
  <si>
    <t>Etheral 500ml-Nos</t>
  </si>
  <si>
    <t>ETHREL SL39 20X500ML BOT IN</t>
  </si>
  <si>
    <t>FAME 250ML-Nos</t>
  </si>
  <si>
    <t>FAME (T) SC480 8X250ML BOT IN</t>
  </si>
  <si>
    <t>Fame 500ml-Nos</t>
  </si>
  <si>
    <t>FAME (T) SC480 4X500ML BOT IN</t>
  </si>
  <si>
    <t>FOLICUR 1ltr-ltr</t>
  </si>
  <si>
    <t>FOLICUR (T) EC250 10X1L BOT IN</t>
  </si>
  <si>
    <t>FOLICUR (T) EC250 20X500ML BOT IN</t>
  </si>
  <si>
    <t>Luna 1ltr-Nos</t>
  </si>
  <si>
    <t>LUNA EXPERIENCE SC400 10X1L BOT IN</t>
  </si>
  <si>
    <t>Luna 250ml-Nos</t>
  </si>
  <si>
    <t>LUNA EXPERIENCE SC400 40X250ML BOT IN</t>
  </si>
  <si>
    <t>Movento 1ltr-ltr</t>
  </si>
  <si>
    <t>MOVENTO OD150 10X1L BOT IN</t>
  </si>
  <si>
    <t>Movento 500ml-Nos</t>
  </si>
  <si>
    <t>MOVENTO OD150 20X500ML BOT IN</t>
  </si>
  <si>
    <t>Nativo 100grm-Nos</t>
  </si>
  <si>
    <t>NATIVO WG75 50X100GR BAG IN</t>
  </si>
  <si>
    <t>Nativo 1kg-Nos</t>
  </si>
  <si>
    <t>NATIVO WG75 10X1KG BAG IN</t>
  </si>
  <si>
    <t>Nativo 500grm-Nos</t>
  </si>
  <si>
    <t>NATIVO WG75 20X500GR BAG IN</t>
  </si>
  <si>
    <t>Oberon 1ltr-Nos</t>
  </si>
  <si>
    <t>OBERON (T) SC240 10X1L BOT IN</t>
  </si>
  <si>
    <t>Oberon 500ml-Nos</t>
  </si>
  <si>
    <t>OBERON (T) SC240 20X500ML BOT IN</t>
  </si>
  <si>
    <t>Oberon 5lt-Nos</t>
  </si>
  <si>
    <t>OBERON (T) SC240 2X5L BOT IN</t>
  </si>
  <si>
    <t>Planofix 100ml-Nos</t>
  </si>
  <si>
    <t>PLANOFIX SL4 5 50X100ML BOT IN</t>
  </si>
  <si>
    <t>Planofix 500ml-Nos</t>
  </si>
  <si>
    <t>PLANOFIX SL4 5 20X500ML BOT IN</t>
  </si>
  <si>
    <t>Ambition 1ltr-ltr</t>
  </si>
  <si>
    <t>DISTRIBUTOR:Tajta Enterprises,</t>
  </si>
  <si>
    <t>SAPCODE</t>
  </si>
  <si>
    <t>Tajta Enterprises</t>
  </si>
  <si>
    <t>GRANDTOTAL</t>
  </si>
  <si>
    <t>Stock and Sales FOR THE PERIOD 01-Jan-2020 TO 31-Jan-2021</t>
  </si>
  <si>
    <t>Generated on 2/26/2021 8:45:02 AM</t>
  </si>
  <si>
    <t>not showing db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</si>
</sst>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6" formatCode="&quot;&quot;0"/>
    <numFmt numFmtId="167" formatCode="&quot;&quot;0&quot; Nos.&quot;"/>
    <numFmt numFmtId="168" formatCode="&quot;&quot;0&quot; nos&quot;"/>
    <numFmt numFmtId="169" formatCode="&quot;&quot;0&quot; ltr&quot;"/>
    <numFmt numFmtId="170" formatCode="&quot;&quot;0&quot; pc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2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25" xfId="0" applyNumberFormat="1" applyFont="1" applyBorder="1" applyAlignment="1">
      <alignment horizontal="left" vertical="top" indent="2"/>
    </xf>
    <xf numFmtId="49" fontId="10" fillId="0" borderId="25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3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3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1" xfId="0" applyNumberFormat="1" applyFont="1" applyBorder="1" applyAlignment="1">
      <alignment vertical="top"/>
    </xf>
    <xf numFmtId="49" fontId="6" fillId="0" borderId="22" xfId="0" applyNumberFormat="1" applyFont="1" applyBorder="1" applyAlignment="1">
      <alignment vertical="top"/>
    </xf>
    <xf numFmtId="49" fontId="9" fillId="0" borderId="22" xfId="0" applyNumberFormat="1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3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3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vertical="top"/>
    </xf>
    <xf numFmtId="166" fontId="8" fillId="0" borderId="26" xfId="0" applyNumberFormat="1" applyFont="1" applyBorder="1" applyAlignment="1">
      <alignment horizontal="right" vertical="top"/>
    </xf>
    <xf numFmtId="49" fontId="9" fillId="0" borderId="0" xfId="0" applyNumberFormat="1" applyFont="1" applyAlignment="1">
      <alignment horizontal="left" vertical="top" indent="2"/>
    </xf>
    <xf numFmtId="168" fontId="9" fillId="0" borderId="24" xfId="0" applyNumberFormat="1" applyFont="1" applyBorder="1" applyAlignment="1">
      <alignment horizontal="right" vertical="top"/>
    </xf>
    <xf numFmtId="166" fontId="9" fillId="0" borderId="24" xfId="0" applyNumberFormat="1" applyFont="1" applyBorder="1" applyAlignment="1">
      <alignment horizontal="right" vertical="top"/>
    </xf>
    <xf numFmtId="168" fontId="0" fillId="0" borderId="0" xfId="0" applyNumberFormat="1"/>
    <xf numFmtId="166" fontId="0" fillId="0" borderId="0" xfId="0" applyNumberFormat="1"/>
    <xf numFmtId="168" fontId="9" fillId="0" borderId="23" xfId="0" applyNumberFormat="1" applyFont="1" applyBorder="1" applyAlignment="1">
      <alignment horizontal="right" vertical="top"/>
    </xf>
    <xf numFmtId="166" fontId="9" fillId="0" borderId="23" xfId="0" applyNumberFormat="1" applyFont="1" applyBorder="1" applyAlignment="1">
      <alignment horizontal="right" vertical="top"/>
    </xf>
    <xf numFmtId="169" fontId="9" fillId="0" borderId="23" xfId="0" applyNumberFormat="1" applyFont="1" applyBorder="1" applyAlignment="1">
      <alignment horizontal="right" vertical="top"/>
    </xf>
    <xf numFmtId="170" fontId="9" fillId="0" borderId="23" xfId="0" applyNumberFormat="1" applyFont="1" applyBorder="1" applyAlignment="1">
      <alignment horizontal="right" vertical="top"/>
    </xf>
    <xf numFmtId="169" fontId="9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report%20jan%20to%20jan%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 Crop Science Ltd"/>
      <sheetName val="p sale"/>
      <sheetName val="sale"/>
      <sheetName val="p pur"/>
      <sheetName val="pur"/>
    </sheetNames>
    <sheetDataSet>
      <sheetData sheetId="0" refreshError="1"/>
      <sheetData sheetId="1">
        <row r="4">
          <cell r="I4" t="str">
            <v>Admire</v>
          </cell>
          <cell r="J4">
            <v>97</v>
          </cell>
        </row>
        <row r="5">
          <cell r="F5" t="str">
            <v>Admire</v>
          </cell>
          <cell r="G5">
            <v>97</v>
          </cell>
          <cell r="I5" t="str">
            <v>Alanto 1 Ltr</v>
          </cell>
          <cell r="J5">
            <v>1337</v>
          </cell>
        </row>
        <row r="6">
          <cell r="F6" t="str">
            <v>Alanto 1 Ltr</v>
          </cell>
          <cell r="G6">
            <v>1342</v>
          </cell>
          <cell r="I6" t="str">
            <v>Alanto 100ml</v>
          </cell>
          <cell r="J6">
            <v>2600</v>
          </cell>
        </row>
        <row r="7">
          <cell r="F7" t="str">
            <v>Alanto 100ml</v>
          </cell>
          <cell r="G7">
            <v>2600</v>
          </cell>
          <cell r="I7" t="str">
            <v>Alanto 500 Ml</v>
          </cell>
          <cell r="J7">
            <v>1632</v>
          </cell>
        </row>
        <row r="8">
          <cell r="F8" t="str">
            <v>Alanto 500 Ml</v>
          </cell>
          <cell r="G8">
            <v>1632</v>
          </cell>
          <cell r="I8" t="str">
            <v>Aliette 500 Grm</v>
          </cell>
          <cell r="J8">
            <v>462</v>
          </cell>
        </row>
        <row r="9">
          <cell r="F9" t="str">
            <v>Aliette 500 Grm</v>
          </cell>
          <cell r="G9">
            <v>432</v>
          </cell>
          <cell r="I9" t="str">
            <v>Ambition 1ltr</v>
          </cell>
          <cell r="J9">
            <v>1977</v>
          </cell>
        </row>
        <row r="10">
          <cell r="F10" t="str">
            <v>Ambition 1ltr</v>
          </cell>
          <cell r="G10">
            <v>1577</v>
          </cell>
          <cell r="I10" t="str">
            <v>Antracol 500 Grm</v>
          </cell>
          <cell r="J10">
            <v>22471</v>
          </cell>
        </row>
        <row r="11">
          <cell r="F11" t="str">
            <v>Antracol 500 Grm</v>
          </cell>
          <cell r="G11">
            <v>22471</v>
          </cell>
          <cell r="I11" t="str">
            <v>Etheral 100ml</v>
          </cell>
          <cell r="J11">
            <v>5799</v>
          </cell>
        </row>
        <row r="12">
          <cell r="F12" t="str">
            <v>Etheral 100ml</v>
          </cell>
          <cell r="G12">
            <v>5799</v>
          </cell>
          <cell r="I12" t="str">
            <v>Etheral 1ltr</v>
          </cell>
          <cell r="J12">
            <v>2895</v>
          </cell>
        </row>
        <row r="13">
          <cell r="F13" t="str">
            <v>Etheral 1ltr</v>
          </cell>
          <cell r="G13">
            <v>2895</v>
          </cell>
          <cell r="I13" t="str">
            <v>Etheral 500ml</v>
          </cell>
          <cell r="J13">
            <v>3488</v>
          </cell>
        </row>
        <row r="14">
          <cell r="F14" t="str">
            <v>Etheral 500ml</v>
          </cell>
          <cell r="G14">
            <v>3488</v>
          </cell>
          <cell r="I14" t="str">
            <v>FAME 250ML</v>
          </cell>
          <cell r="J14">
            <v>64</v>
          </cell>
        </row>
        <row r="15">
          <cell r="F15" t="str">
            <v>FAME 250ML</v>
          </cell>
          <cell r="G15">
            <v>64</v>
          </cell>
          <cell r="I15" t="str">
            <v>Fame 500ml</v>
          </cell>
          <cell r="J15">
            <v>18</v>
          </cell>
        </row>
        <row r="16">
          <cell r="F16" t="str">
            <v>Fame 500ml</v>
          </cell>
          <cell r="G16">
            <v>18</v>
          </cell>
          <cell r="I16" t="str">
            <v>FOLICUR 1ltr</v>
          </cell>
          <cell r="J16">
            <v>410</v>
          </cell>
        </row>
        <row r="17">
          <cell r="F17" t="str">
            <v>FOLICUR 1ltr</v>
          </cell>
          <cell r="G17">
            <v>410</v>
          </cell>
          <cell r="I17" t="str">
            <v>FOLICUR 500ml</v>
          </cell>
          <cell r="J17">
            <v>80</v>
          </cell>
        </row>
        <row r="18">
          <cell r="F18" t="str">
            <v>FOLICUR 500ml</v>
          </cell>
          <cell r="G18">
            <v>80</v>
          </cell>
          <cell r="I18" t="str">
            <v>Luna 1ltr</v>
          </cell>
          <cell r="J18">
            <v>1815</v>
          </cell>
        </row>
        <row r="19">
          <cell r="F19" t="str">
            <v>Luna 1ltr</v>
          </cell>
          <cell r="G19">
            <v>1815</v>
          </cell>
          <cell r="I19" t="str">
            <v>Luna 250ml</v>
          </cell>
          <cell r="J19">
            <v>1303</v>
          </cell>
        </row>
        <row r="20">
          <cell r="F20" t="str">
            <v>Luna 250ml</v>
          </cell>
          <cell r="G20">
            <v>1303</v>
          </cell>
          <cell r="I20" t="str">
            <v>Movento 1ltr</v>
          </cell>
          <cell r="J20">
            <v>60</v>
          </cell>
        </row>
        <row r="21">
          <cell r="F21" t="str">
            <v>Movento 1ltr</v>
          </cell>
          <cell r="G21">
            <v>60</v>
          </cell>
          <cell r="I21" t="str">
            <v>Nativo 100grm</v>
          </cell>
          <cell r="J21">
            <v>3100</v>
          </cell>
        </row>
        <row r="22">
          <cell r="F22" t="str">
            <v>Nativo 100grm</v>
          </cell>
          <cell r="G22">
            <v>3100</v>
          </cell>
          <cell r="I22" t="str">
            <v>Nativo 1kg</v>
          </cell>
          <cell r="J22">
            <v>2150</v>
          </cell>
        </row>
        <row r="23">
          <cell r="F23" t="str">
            <v>Nativo 1kg</v>
          </cell>
          <cell r="G23">
            <v>2150</v>
          </cell>
          <cell r="I23" t="str">
            <v>Nativo 500grm</v>
          </cell>
          <cell r="J23">
            <v>1472</v>
          </cell>
        </row>
        <row r="24">
          <cell r="F24" t="str">
            <v>Nativo 500grm</v>
          </cell>
          <cell r="G24">
            <v>1472</v>
          </cell>
          <cell r="I24" t="str">
            <v>Oberon 1ltr</v>
          </cell>
          <cell r="J24">
            <v>1777</v>
          </cell>
        </row>
        <row r="25">
          <cell r="F25" t="str">
            <v>Oberon 1ltr</v>
          </cell>
          <cell r="G25">
            <v>1777</v>
          </cell>
          <cell r="I25" t="str">
            <v>Oberon 500ml</v>
          </cell>
          <cell r="J25">
            <v>1275</v>
          </cell>
        </row>
        <row r="26">
          <cell r="F26" t="str">
            <v>Oberon 500ml</v>
          </cell>
          <cell r="G26">
            <v>1275</v>
          </cell>
          <cell r="I26" t="str">
            <v>Planofix 100ml</v>
          </cell>
          <cell r="J26">
            <v>18804</v>
          </cell>
        </row>
        <row r="27">
          <cell r="F27" t="str">
            <v>Planofix 100ml</v>
          </cell>
          <cell r="G27">
            <v>18804</v>
          </cell>
          <cell r="I27" t="str">
            <v>Planofix 500ml</v>
          </cell>
          <cell r="J27">
            <v>293</v>
          </cell>
        </row>
        <row r="28">
          <cell r="F28" t="str">
            <v>Planofix 500ml</v>
          </cell>
          <cell r="G28">
            <v>293</v>
          </cell>
        </row>
      </sheetData>
      <sheetData sheetId="2" refreshError="1"/>
      <sheetData sheetId="3">
        <row r="5">
          <cell r="H5" t="str">
            <v>Alanto 1 Ltr</v>
          </cell>
          <cell r="I5">
            <v>1320</v>
          </cell>
        </row>
        <row r="6">
          <cell r="H6" t="str">
            <v>Alanto 100ml</v>
          </cell>
          <cell r="I6">
            <v>2500</v>
          </cell>
        </row>
        <row r="7">
          <cell r="H7" t="str">
            <v>Alanto 500 Ml</v>
          </cell>
          <cell r="I7">
            <v>1640</v>
          </cell>
        </row>
        <row r="8">
          <cell r="H8" t="str">
            <v>Aliette 500 Grm</v>
          </cell>
          <cell r="I8">
            <v>300</v>
          </cell>
        </row>
        <row r="9">
          <cell r="H9" t="str">
            <v>Ambition 1ltr</v>
          </cell>
          <cell r="I9">
            <v>5000</v>
          </cell>
        </row>
        <row r="10">
          <cell r="H10" t="str">
            <v>Antracol 500 Grm</v>
          </cell>
          <cell r="I10">
            <v>22500</v>
          </cell>
        </row>
        <row r="11">
          <cell r="H11" t="str">
            <v>Etheral 100ml</v>
          </cell>
          <cell r="I11">
            <v>5000</v>
          </cell>
        </row>
        <row r="12">
          <cell r="H12" t="str">
            <v>Etheral 1ltr</v>
          </cell>
          <cell r="I12">
            <v>2930</v>
          </cell>
        </row>
        <row r="13">
          <cell r="H13" t="str">
            <v>Etheral 500ml</v>
          </cell>
          <cell r="I13">
            <v>3600</v>
          </cell>
        </row>
        <row r="14">
          <cell r="H14" t="str">
            <v>FAME 250ML</v>
          </cell>
          <cell r="I14">
            <v>64</v>
          </cell>
        </row>
        <row r="15">
          <cell r="H15" t="str">
            <v>Fame 500ml</v>
          </cell>
          <cell r="I15">
            <v>24</v>
          </cell>
        </row>
        <row r="16">
          <cell r="H16" t="str">
            <v>FOLICUR 1ltr</v>
          </cell>
          <cell r="I16">
            <v>450</v>
          </cell>
        </row>
        <row r="17">
          <cell r="H17" t="str">
            <v>FOLICUR 500ml</v>
          </cell>
          <cell r="I17">
            <v>100</v>
          </cell>
        </row>
        <row r="18">
          <cell r="H18" t="str">
            <v>Luna 1ltr</v>
          </cell>
          <cell r="I18">
            <v>1800</v>
          </cell>
        </row>
        <row r="19">
          <cell r="H19" t="str">
            <v>Luna 250ml</v>
          </cell>
          <cell r="I19">
            <v>1400</v>
          </cell>
        </row>
        <row r="20">
          <cell r="H20" t="str">
            <v>Movento 1ltr</v>
          </cell>
          <cell r="I20">
            <v>50</v>
          </cell>
        </row>
        <row r="21">
          <cell r="H21" t="str">
            <v>Nativo 100grm</v>
          </cell>
          <cell r="I21">
            <v>3100</v>
          </cell>
        </row>
        <row r="22">
          <cell r="H22" t="str">
            <v>Nativo 1kg</v>
          </cell>
          <cell r="I22">
            <v>2150</v>
          </cell>
        </row>
        <row r="23">
          <cell r="H23" t="str">
            <v>Nativo 500grm</v>
          </cell>
          <cell r="I23">
            <v>1380</v>
          </cell>
        </row>
        <row r="24">
          <cell r="H24" t="str">
            <v>Oberon 1ltr</v>
          </cell>
          <cell r="I24">
            <v>1750</v>
          </cell>
        </row>
        <row r="25">
          <cell r="H25" t="str">
            <v>Oberon 500ml</v>
          </cell>
          <cell r="I25">
            <v>1240</v>
          </cell>
        </row>
        <row r="26">
          <cell r="H26" t="str">
            <v>Planofix 100ml</v>
          </cell>
          <cell r="I26">
            <v>18750</v>
          </cell>
        </row>
        <row r="27">
          <cell r="H27" t="str">
            <v>Planofix 500ml</v>
          </cell>
          <cell r="I27">
            <v>500</v>
          </cell>
        </row>
        <row r="28">
          <cell r="H28" t="str">
            <v>(blank)</v>
          </cell>
        </row>
        <row r="29">
          <cell r="H29" t="str">
            <v>Grand Total</v>
          </cell>
          <cell r="I29">
            <v>77548</v>
          </cell>
        </row>
      </sheetData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3.581955439811" createdVersion="6" refreshedVersion="6" minRefreshableVersion="3" recordCount="25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0" maxValue="1200"/>
    </cacheField>
    <cacheField name="Inwards" numFmtId="0">
      <sharedItems containsString="0" containsBlank="1" containsNumber="1" containsInteger="1" minValue="24" maxValue="22500"/>
    </cacheField>
    <cacheField name="Outwards" numFmtId="0">
      <sharedItems containsString="0" containsBlank="1" containsNumber="1" containsInteger="1" minValue="18" maxValue="22471"/>
    </cacheField>
    <cacheField name="Closing Balance" numFmtId="0">
      <sharedItems containsString="0" containsBlank="1" containsNumber="1" containsInteger="1" minValue="6" maxValue="3603"/>
    </cacheField>
    <cacheField name="Combi Name" numFmtId="164">
      <sharedItems/>
    </cacheField>
    <cacheField name="Master Name" numFmtId="164">
      <sharedItems count="119">
        <s v="ADMIRE (T) WG70 30X150GR BOT IN"/>
        <s v="ALANTO (T) SC240 10X1L BOT IN"/>
        <s v="ALANTO (T) SC240 20X500ML BOT IN"/>
        <s v="ALIETTE WP80 20X500GR BAG IN"/>
        <s v="ANTRACOL (T) WP70 20X500GR BAG IN"/>
        <s v="ETHREL SL39 50X100ML BOT IN"/>
        <s v="ETHREL SL39 10X1L BOT IN"/>
        <s v="ETHREL SL39 20X500ML BOT IN"/>
        <s v="FAME (T) SC480 8X250ML BOT IN"/>
        <s v="FAME (T) SC480 4X500ML BOT IN"/>
        <s v="FOLICUR (T) EC250 10X1L BOT IN"/>
        <s v="FOLICUR (T) EC250 20X500ML BOT IN"/>
        <s v="LUNA EXPERIENCE SC400 10X1L BOT IN"/>
        <s v="LUNA EXPERIENCE SC400 40X250ML BOT IN"/>
        <s v="MOVENTO OD150 10X1L BOT IN"/>
        <s v="MOVENTO OD150 20X500ML BOT IN"/>
        <s v="NATIVO WG75 50X100GR BAG IN"/>
        <s v="NATIVO WG75 10X1KG BAG IN"/>
        <s v="NATIVO WG75 20X500GR BAG IN"/>
        <s v="OBERON (T) SC240 10X1L BOT IN"/>
        <s v="OBERON (T) SC240 20X500ML BOT IN"/>
        <s v="OBERON (T) SC240 2X5L BOT IN"/>
        <s v="PLANOFIX SL4 5 50X100ML BOT IN"/>
        <s v="PLANOFIX SL4 5 20X500ML BOT IN"/>
        <s v="AMBITION 10X1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40X25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40X250ML BOT IN" u="1"/>
        <s v="MELODY DUO WP66 8 10X800G BAG IN" u="1"/>
        <s v="REGENT GR0 3 1X25KG BOX WW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FAME (T) SC480 40X50ML BOT IN" u="1"/>
        <s v="MELODY DUO WP66 8 10X400GR BAG IN" u="1"/>
        <s v="MELODY DUO WP66 8 50X100GR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ADMIRE WG70 125X(8X2GR) BAG IN" u="1"/>
        <s v="ALIETTE WP80 20X25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Admire"/>
    <n v="816"/>
    <m/>
    <n v="97"/>
    <n v="719"/>
    <s v="Admire-Nos"/>
    <x v="0"/>
  </r>
  <r>
    <s v="Alanto 1 Ltr"/>
    <n v="35"/>
    <n v="1320"/>
    <n v="1342"/>
    <n v="13"/>
    <s v="Alanto 1 Ltr-Nos"/>
    <x v="1"/>
  </r>
  <r>
    <s v="Alanto 500 Ml"/>
    <m/>
    <n v="1640"/>
    <n v="1632"/>
    <n v="8"/>
    <s v="Alanto 500 Ml-Nos"/>
    <x v="2"/>
  </r>
  <r>
    <s v="Aliette 500 Grm"/>
    <n v="184"/>
    <n v="300"/>
    <n v="462"/>
    <n v="22"/>
    <s v="Aliette 500 Grm-Nos"/>
    <x v="3"/>
  </r>
  <r>
    <s v="Antracol 500 Grm"/>
    <m/>
    <n v="22500"/>
    <n v="22471"/>
    <n v="29"/>
    <s v="Antracol 500 Grm-Nos"/>
    <x v="4"/>
  </r>
  <r>
    <s v="Etheral 100ml"/>
    <n v="1200"/>
    <n v="5000"/>
    <n v="5799"/>
    <n v="401"/>
    <s v="Etheral 100ml-Nos"/>
    <x v="5"/>
  </r>
  <r>
    <s v="Etheral 1ltr"/>
    <n v="134"/>
    <n v="2930"/>
    <n v="2895"/>
    <n v="169"/>
    <s v="Etheral 1ltr-Nos"/>
    <x v="6"/>
  </r>
  <r>
    <s v="Etheral 500ml"/>
    <n v="200"/>
    <n v="3600"/>
    <n v="3488"/>
    <n v="312"/>
    <s v="Etheral 500ml-Nos"/>
    <x v="7"/>
  </r>
  <r>
    <s v="FAME 250ML"/>
    <n v="39"/>
    <n v="64"/>
    <n v="64"/>
    <n v="39"/>
    <s v="FAME 250ML-Nos"/>
    <x v="8"/>
  </r>
  <r>
    <s v="Fame 500ml"/>
    <m/>
    <n v="24"/>
    <n v="18"/>
    <n v="6"/>
    <s v="Fame 500ml-Nos"/>
    <x v="9"/>
  </r>
  <r>
    <s v="FOLICUR 1ltr"/>
    <m/>
    <n v="450"/>
    <n v="410"/>
    <n v="40"/>
    <s v="FOLICUR 1ltr-ltr"/>
    <x v="10"/>
  </r>
  <r>
    <s v="FOLICUR 500ml"/>
    <m/>
    <n v="100"/>
    <n v="80"/>
    <n v="20"/>
    <s v="FOLICUR 500ml-pcs"/>
    <x v="11"/>
  </r>
  <r>
    <s v="Luna 1ltr"/>
    <n v="46"/>
    <n v="1800"/>
    <n v="1815"/>
    <n v="31"/>
    <s v="Luna 1ltr-Nos"/>
    <x v="12"/>
  </r>
  <r>
    <s v="Luna 250ml"/>
    <n v="240"/>
    <n v="1400"/>
    <n v="1303"/>
    <n v="337"/>
    <s v="Luna 250ml-Nos"/>
    <x v="13"/>
  </r>
  <r>
    <s v="Movento 1ltr"/>
    <n v="10"/>
    <n v="50"/>
    <n v="60"/>
    <m/>
    <s v="Movento 1ltr-ltr"/>
    <x v="14"/>
  </r>
  <r>
    <s v="Movento 500ml"/>
    <m/>
    <m/>
    <m/>
    <m/>
    <s v="Movento 500ml-Nos"/>
    <x v="15"/>
  </r>
  <r>
    <s v="Nativo 100grm"/>
    <m/>
    <n v="3100"/>
    <n v="3100"/>
    <m/>
    <s v="Nativo 100grm-Nos"/>
    <x v="16"/>
  </r>
  <r>
    <s v="Nativo 1kg"/>
    <n v="37"/>
    <n v="2150"/>
    <n v="2150"/>
    <n v="37"/>
    <s v="Nativo 1kg-Nos"/>
    <x v="17"/>
  </r>
  <r>
    <s v="Nativo 500grm"/>
    <n v="115"/>
    <n v="1380"/>
    <n v="1472"/>
    <n v="23"/>
    <s v="Nativo 500grm-Nos"/>
    <x v="18"/>
  </r>
  <r>
    <s v="Oberon 1ltr"/>
    <n v="27"/>
    <n v="1750"/>
    <n v="1777"/>
    <m/>
    <s v="Oberon 1ltr-Nos"/>
    <x v="19"/>
  </r>
  <r>
    <s v="Oberon 500ml"/>
    <n v="61"/>
    <n v="1240"/>
    <n v="1275"/>
    <n v="26"/>
    <s v="Oberon 500ml-Nos"/>
    <x v="20"/>
  </r>
  <r>
    <s v="Oberon 5lt"/>
    <m/>
    <m/>
    <m/>
    <m/>
    <s v="Oberon 5lt-Nos"/>
    <x v="21"/>
  </r>
  <r>
    <s v="Planofix 100ml"/>
    <n v="69"/>
    <n v="18750"/>
    <n v="18804"/>
    <n v="15"/>
    <s v="Planofix 100ml-Nos"/>
    <x v="22"/>
  </r>
  <r>
    <s v="Planofix 500ml"/>
    <m/>
    <n v="500"/>
    <n v="293"/>
    <n v="207"/>
    <s v="Planofix 500ml-Nos"/>
    <x v="23"/>
  </r>
  <r>
    <s v="Ambition 1ltr"/>
    <n v="580"/>
    <n v="5000"/>
    <n v="1977"/>
    <n v="3603"/>
    <s v="Ambition 1ltr-ltr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2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0">
        <item m="1" x="114"/>
        <item m="1" x="48"/>
        <item m="1" x="104"/>
        <item m="1" x="116"/>
        <item m="1" x="99"/>
        <item m="1" x="115"/>
        <item x="3"/>
        <item m="1" x="47"/>
        <item x="24"/>
        <item m="1" x="111"/>
        <item m="1" x="110"/>
        <item m="1" x="91"/>
        <item m="1" x="118"/>
        <item m="1" x="90"/>
        <item x="4"/>
        <item m="1" x="35"/>
        <item m="1" x="42"/>
        <item m="1" x="109"/>
        <item m="1" x="40"/>
        <item m="1" x="41"/>
        <item m="1" x="39"/>
        <item m="1" x="55"/>
        <item m="1" x="53"/>
        <item m="1" x="54"/>
        <item m="1" x="86"/>
        <item m="1" x="92"/>
        <item m="1" x="108"/>
        <item m="1" x="113"/>
        <item m="1" x="107"/>
        <item m="1" x="106"/>
        <item m="1" x="117"/>
        <item x="5"/>
        <item x="6"/>
        <item x="7"/>
        <item m="1" x="37"/>
        <item m="1" x="36"/>
        <item m="1" x="60"/>
        <item m="1" x="72"/>
        <item m="1" x="59"/>
        <item m="1" x="89"/>
        <item x="10"/>
        <item m="1" x="88"/>
        <item x="11"/>
        <item m="1" x="30"/>
        <item m="1" x="31"/>
        <item m="1" x="52"/>
        <item m="1" x="51"/>
        <item m="1" x="50"/>
        <item m="1" x="98"/>
        <item m="1" x="85"/>
        <item m="1" x="82"/>
        <item m="1" x="80"/>
        <item m="1" x="81"/>
        <item m="1" x="71"/>
        <item m="1" x="68"/>
        <item m="1" x="79"/>
        <item m="1" x="57"/>
        <item m="1" x="77"/>
        <item m="1" x="78"/>
        <item m="1" x="84"/>
        <item m="1" x="83"/>
        <item m="1" x="105"/>
        <item m="1" x="62"/>
        <item m="1" x="61"/>
        <item m="1" x="112"/>
        <item m="1" x="73"/>
        <item m="1" x="74"/>
        <item m="1" x="64"/>
        <item m="1" x="94"/>
        <item m="1" x="93"/>
        <item x="16"/>
        <item x="17"/>
        <item m="1" x="46"/>
        <item x="18"/>
        <item m="1" x="45"/>
        <item m="1" x="67"/>
        <item m="1" x="66"/>
        <item x="20"/>
        <item x="22"/>
        <item m="1" x="29"/>
        <item m="1" x="63"/>
        <item x="23"/>
        <item m="1" x="27"/>
        <item m="1" x="70"/>
        <item m="1" x="69"/>
        <item m="1" x="75"/>
        <item m="1" x="65"/>
        <item m="1" x="28"/>
        <item m="1" x="34"/>
        <item m="1" x="49"/>
        <item m="1" x="32"/>
        <item m="1" x="33"/>
        <item m="1" x="100"/>
        <item m="1" x="76"/>
        <item m="1" x="44"/>
        <item m="1" x="43"/>
        <item m="1" x="26"/>
        <item m="1" x="25"/>
        <item m="1" x="58"/>
        <item m="1" x="97"/>
        <item m="1" x="38"/>
        <item m="1" x="96"/>
        <item m="1" x="95"/>
        <item m="1" x="87"/>
        <item m="1" x="56"/>
        <item m="1" x="103"/>
        <item m="1" x="102"/>
        <item m="1" x="101"/>
        <item x="0"/>
        <item x="1"/>
        <item x="2"/>
        <item x="8"/>
        <item x="9"/>
        <item x="12"/>
        <item x="13"/>
        <item x="14"/>
        <item x="15"/>
        <item x="19"/>
        <item x="21"/>
        <item t="default"/>
      </items>
    </pivotField>
  </pivotFields>
  <rowFields count="1">
    <field x="6"/>
  </rowFields>
  <rowItems count="26">
    <i>
      <x v="6"/>
    </i>
    <i>
      <x v="8"/>
    </i>
    <i>
      <x v="14"/>
    </i>
    <i>
      <x v="31"/>
    </i>
    <i>
      <x v="32"/>
    </i>
    <i>
      <x v="33"/>
    </i>
    <i>
      <x v="40"/>
    </i>
    <i>
      <x v="42"/>
    </i>
    <i>
      <x v="70"/>
    </i>
    <i>
      <x v="71"/>
    </i>
    <i>
      <x v="73"/>
    </i>
    <i>
      <x v="77"/>
    </i>
    <i>
      <x v="78"/>
    </i>
    <i>
      <x v="81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41"/>
  <sheetViews>
    <sheetView workbookViewId="0">
      <selection sqref="A1:C1"/>
    </sheetView>
  </sheetViews>
  <sheetFormatPr defaultRowHeight="14.4" x14ac:dyDescent="0.3"/>
  <cols>
    <col min="1" max="1" width="18.5546875" bestFit="1" customWidth="1"/>
    <col min="3" max="4" width="9.88671875" bestFit="1" customWidth="1"/>
    <col min="5" max="5" width="7.88671875" bestFit="1" customWidth="1"/>
    <col min="8" max="8" width="13.6640625" bestFit="1" customWidth="1"/>
  </cols>
  <sheetData>
    <row r="1" spans="1:13" ht="15.6" x14ac:dyDescent="0.3">
      <c r="A1" s="65" t="s">
        <v>46</v>
      </c>
      <c r="B1" s="65"/>
      <c r="C1" s="65"/>
      <c r="D1" s="42"/>
      <c r="E1" s="42"/>
    </row>
    <row r="2" spans="1:13" x14ac:dyDescent="0.3">
      <c r="A2" s="66" t="s">
        <v>47</v>
      </c>
      <c r="B2" s="66"/>
      <c r="C2" s="66"/>
      <c r="D2" s="42"/>
      <c r="E2" s="42"/>
    </row>
    <row r="3" spans="1:13" x14ac:dyDescent="0.3">
      <c r="A3" s="66" t="s">
        <v>48</v>
      </c>
      <c r="B3" s="66"/>
      <c r="C3" s="66"/>
      <c r="D3" s="42"/>
      <c r="E3" s="42"/>
    </row>
    <row r="4" spans="1:13" x14ac:dyDescent="0.3">
      <c r="A4" s="66" t="s">
        <v>49</v>
      </c>
      <c r="B4" s="66"/>
      <c r="C4" s="66"/>
      <c r="D4" s="42"/>
      <c r="E4" s="42"/>
    </row>
    <row r="5" spans="1:13" x14ac:dyDescent="0.3">
      <c r="A5" s="66" t="s">
        <v>50</v>
      </c>
      <c r="B5" s="66"/>
      <c r="C5" s="66"/>
      <c r="D5" s="42"/>
      <c r="E5" s="42"/>
    </row>
    <row r="6" spans="1:13" x14ac:dyDescent="0.3">
      <c r="A6" s="66" t="s">
        <v>51</v>
      </c>
      <c r="B6" s="66"/>
      <c r="C6" s="66"/>
      <c r="D6" s="42"/>
      <c r="E6" s="42"/>
    </row>
    <row r="7" spans="1:13" x14ac:dyDescent="0.3">
      <c r="A7" s="67" t="s">
        <v>52</v>
      </c>
      <c r="B7" s="67"/>
      <c r="C7" s="67"/>
      <c r="D7" s="42"/>
      <c r="E7" s="42"/>
    </row>
    <row r="8" spans="1:13" ht="15.6" x14ac:dyDescent="0.3">
      <c r="A8" s="68" t="s">
        <v>41</v>
      </c>
      <c r="B8" s="68"/>
      <c r="C8" s="68"/>
      <c r="D8" s="42"/>
      <c r="E8" s="42"/>
    </row>
    <row r="9" spans="1:13" x14ac:dyDescent="0.3">
      <c r="A9" s="66" t="s">
        <v>20</v>
      </c>
      <c r="B9" s="66"/>
      <c r="C9" s="66"/>
      <c r="D9" s="42"/>
      <c r="E9" s="42"/>
    </row>
    <row r="10" spans="1:13" x14ac:dyDescent="0.3">
      <c r="A10" s="66" t="s">
        <v>53</v>
      </c>
      <c r="B10" s="66"/>
      <c r="C10" s="66"/>
      <c r="D10" s="42"/>
      <c r="E10" s="42"/>
    </row>
    <row r="11" spans="1:13" x14ac:dyDescent="0.3">
      <c r="A11" s="43" t="s">
        <v>54</v>
      </c>
      <c r="B11" s="69" t="s">
        <v>41</v>
      </c>
      <c r="C11" s="69"/>
      <c r="D11" s="69"/>
      <c r="E11" s="69"/>
    </row>
    <row r="12" spans="1:13" x14ac:dyDescent="0.3">
      <c r="A12" s="44" t="s">
        <v>54</v>
      </c>
      <c r="B12" s="70" t="s">
        <v>55</v>
      </c>
      <c r="C12" s="71"/>
      <c r="D12" s="71"/>
      <c r="E12" s="71"/>
    </row>
    <row r="13" spans="1:13" x14ac:dyDescent="0.3">
      <c r="A13" s="45" t="s">
        <v>21</v>
      </c>
      <c r="B13" s="72" t="s">
        <v>53</v>
      </c>
      <c r="C13" s="73"/>
      <c r="D13" s="73"/>
      <c r="E13" s="73"/>
    </row>
    <row r="14" spans="1:13" ht="24" x14ac:dyDescent="0.3">
      <c r="A14" s="45" t="s">
        <v>54</v>
      </c>
      <c r="B14" s="46" t="s">
        <v>22</v>
      </c>
      <c r="C14" s="46" t="s">
        <v>23</v>
      </c>
      <c r="D14" s="46" t="s">
        <v>24</v>
      </c>
      <c r="E14" s="46" t="s">
        <v>25</v>
      </c>
      <c r="F14">
        <v>2020</v>
      </c>
      <c r="H14">
        <v>2021</v>
      </c>
      <c r="L14">
        <v>2020</v>
      </c>
      <c r="M14" t="s">
        <v>56</v>
      </c>
    </row>
    <row r="15" spans="1:13" x14ac:dyDescent="0.3">
      <c r="A15" s="47" t="s">
        <v>54</v>
      </c>
      <c r="B15" s="48" t="s">
        <v>26</v>
      </c>
      <c r="C15" s="48" t="s">
        <v>26</v>
      </c>
      <c r="D15" s="48" t="s">
        <v>26</v>
      </c>
      <c r="E15" s="48" t="s">
        <v>26</v>
      </c>
      <c r="F15" s="74" t="s">
        <v>57</v>
      </c>
      <c r="G15" s="74" t="s">
        <v>58</v>
      </c>
      <c r="H15" s="74" t="s">
        <v>57</v>
      </c>
      <c r="I15" s="74" t="s">
        <v>59</v>
      </c>
      <c r="J15" s="74" t="s">
        <v>58</v>
      </c>
      <c r="K15" s="74" t="s">
        <v>60</v>
      </c>
      <c r="L15" s="74" t="s">
        <v>58</v>
      </c>
    </row>
    <row r="16" spans="1:13" x14ac:dyDescent="0.3">
      <c r="A16" s="75" t="s">
        <v>61</v>
      </c>
      <c r="B16" s="76"/>
      <c r="C16" s="76"/>
      <c r="D16" s="76"/>
      <c r="E16" s="76"/>
    </row>
    <row r="17" spans="1:15" x14ac:dyDescent="0.3">
      <c r="A17" s="77" t="s">
        <v>62</v>
      </c>
      <c r="B17" s="78">
        <v>816</v>
      </c>
      <c r="C17" s="79"/>
      <c r="D17" s="78">
        <v>97</v>
      </c>
      <c r="E17" s="78">
        <v>719</v>
      </c>
      <c r="F17">
        <f>IFERROR(VLOOKUP(A17,'[3]p sale'!$F$5:$G$28,2,0),0)</f>
        <v>97</v>
      </c>
      <c r="G17" s="80">
        <f>D17-F17</f>
        <v>0</v>
      </c>
      <c r="H17" s="80">
        <f>IFERROR(VLOOKUP(A17,'[3]p sale'!$I$4:$J$27,2,0),0)</f>
        <v>97</v>
      </c>
      <c r="I17">
        <f>IFERROR(VLOOKUP(A17,'[3]p pur'!$H$5:$I$29,2,0),0)</f>
        <v>0</v>
      </c>
      <c r="J17" s="81">
        <f>C17-I17</f>
        <v>0</v>
      </c>
      <c r="K17" s="80">
        <f>B17+I17-F17</f>
        <v>719</v>
      </c>
      <c r="L17" s="80">
        <f>E17-K17</f>
        <v>0</v>
      </c>
      <c r="M17" s="80">
        <f>B17+I17-H17</f>
        <v>719</v>
      </c>
      <c r="N17" s="80">
        <f>E17-M17</f>
        <v>0</v>
      </c>
    </row>
    <row r="18" spans="1:15" x14ac:dyDescent="0.3">
      <c r="A18" s="77" t="s">
        <v>63</v>
      </c>
      <c r="B18" s="82">
        <v>35</v>
      </c>
      <c r="C18" s="82">
        <v>1320</v>
      </c>
      <c r="D18" s="82">
        <v>1342</v>
      </c>
      <c r="E18" s="82">
        <v>13</v>
      </c>
      <c r="F18">
        <f>IFERROR(VLOOKUP(A18,'[3]p sale'!$F$5:$G$28,2,0),0)</f>
        <v>1342</v>
      </c>
      <c r="G18" s="80">
        <f t="shared" ref="G18:G41" si="0">D18-F18</f>
        <v>0</v>
      </c>
      <c r="H18" s="80">
        <f>IFERROR(VLOOKUP(A18,'[3]p sale'!$I$4:$J$27,2,0),0)</f>
        <v>1337</v>
      </c>
      <c r="I18">
        <f>IFERROR(VLOOKUP(A18,'[3]p pur'!$H$5:$I$29,2,0),0)</f>
        <v>1320</v>
      </c>
      <c r="J18" s="81">
        <f t="shared" ref="J18:J41" si="1">C18-I18</f>
        <v>0</v>
      </c>
      <c r="K18" s="80">
        <f>B18+I18-F18</f>
        <v>13</v>
      </c>
      <c r="L18" s="80">
        <f t="shared" ref="L18:L41" si="2">E18-K18</f>
        <v>0</v>
      </c>
      <c r="M18" s="80">
        <f t="shared" ref="M18:M41" si="3">B18+I18-H18</f>
        <v>18</v>
      </c>
      <c r="N18" s="80">
        <f t="shared" ref="N18:N41" si="4">E18-M18</f>
        <v>-5</v>
      </c>
      <c r="O18" t="s">
        <v>64</v>
      </c>
    </row>
    <row r="19" spans="1:15" x14ac:dyDescent="0.3">
      <c r="A19" s="77" t="s">
        <v>65</v>
      </c>
      <c r="B19" s="83"/>
      <c r="C19" s="82">
        <v>1640</v>
      </c>
      <c r="D19" s="82">
        <v>1632</v>
      </c>
      <c r="E19" s="82">
        <v>8</v>
      </c>
      <c r="F19">
        <f>IFERROR(VLOOKUP(A19,'[3]p sale'!$F$5:$G$28,2,0),0)</f>
        <v>1632</v>
      </c>
      <c r="G19" s="80">
        <f t="shared" si="0"/>
        <v>0</v>
      </c>
      <c r="H19" s="80">
        <f>IFERROR(VLOOKUP(A19,'[3]p sale'!$I$4:$J$27,2,0),0)</f>
        <v>1632</v>
      </c>
      <c r="I19">
        <f>IFERROR(VLOOKUP(A19,'[3]p pur'!$H$5:$I$29,2,0),0)</f>
        <v>1640</v>
      </c>
      <c r="J19" s="81">
        <f t="shared" si="1"/>
        <v>0</v>
      </c>
      <c r="K19" s="80">
        <f t="shared" ref="K19:K41" si="5">B19+I19-F19</f>
        <v>8</v>
      </c>
      <c r="L19" s="80">
        <f t="shared" si="2"/>
        <v>0</v>
      </c>
      <c r="M19" s="80">
        <f t="shared" si="3"/>
        <v>8</v>
      </c>
      <c r="N19" s="80">
        <f t="shared" si="4"/>
        <v>0</v>
      </c>
    </row>
    <row r="20" spans="1:15" x14ac:dyDescent="0.3">
      <c r="A20" s="77" t="s">
        <v>66</v>
      </c>
      <c r="B20" s="82">
        <v>184</v>
      </c>
      <c r="C20" s="82">
        <v>300</v>
      </c>
      <c r="D20" s="82">
        <v>462</v>
      </c>
      <c r="E20" s="82">
        <v>22</v>
      </c>
      <c r="F20">
        <f>IFERROR(VLOOKUP(A20,'[3]p sale'!$F$5:$G$28,2,0),0)</f>
        <v>432</v>
      </c>
      <c r="G20" s="80">
        <f t="shared" si="0"/>
        <v>30</v>
      </c>
      <c r="H20" s="80">
        <f>IFERROR(VLOOKUP(A20,'[3]p sale'!$I$4:$J$27,2,0),0)</f>
        <v>462</v>
      </c>
      <c r="I20">
        <f>IFERROR(VLOOKUP(A20,'[3]p pur'!$H$5:$I$29,2,0),0)</f>
        <v>300</v>
      </c>
      <c r="J20" s="81">
        <f t="shared" si="1"/>
        <v>0</v>
      </c>
      <c r="K20" s="80">
        <f t="shared" si="5"/>
        <v>52</v>
      </c>
      <c r="L20" s="80">
        <f t="shared" si="2"/>
        <v>-30</v>
      </c>
      <c r="M20" s="80">
        <f t="shared" si="3"/>
        <v>22</v>
      </c>
      <c r="N20" s="80">
        <f t="shared" si="4"/>
        <v>0</v>
      </c>
      <c r="O20" t="s">
        <v>64</v>
      </c>
    </row>
    <row r="21" spans="1:15" x14ac:dyDescent="0.3">
      <c r="A21" s="77" t="s">
        <v>67</v>
      </c>
      <c r="B21" s="83"/>
      <c r="C21" s="82">
        <v>22500</v>
      </c>
      <c r="D21" s="82">
        <v>22471</v>
      </c>
      <c r="E21" s="82">
        <v>29</v>
      </c>
      <c r="F21">
        <f>IFERROR(VLOOKUP(A21,'[3]p sale'!$F$5:$G$28,2,0),0)</f>
        <v>22471</v>
      </c>
      <c r="G21" s="80">
        <f t="shared" si="0"/>
        <v>0</v>
      </c>
      <c r="H21" s="80">
        <f>IFERROR(VLOOKUP(A21,'[3]p sale'!$I$4:$J$27,2,0),0)</f>
        <v>22471</v>
      </c>
      <c r="I21">
        <f>IFERROR(VLOOKUP(A21,'[3]p pur'!$H$5:$I$29,2,0),0)</f>
        <v>22500</v>
      </c>
      <c r="J21" s="81">
        <f t="shared" si="1"/>
        <v>0</v>
      </c>
      <c r="K21" s="80">
        <f t="shared" si="5"/>
        <v>29</v>
      </c>
      <c r="L21" s="80">
        <f t="shared" si="2"/>
        <v>0</v>
      </c>
      <c r="M21" s="80">
        <f t="shared" si="3"/>
        <v>29</v>
      </c>
      <c r="N21" s="80">
        <f t="shared" si="4"/>
        <v>0</v>
      </c>
    </row>
    <row r="22" spans="1:15" x14ac:dyDescent="0.3">
      <c r="A22" s="77" t="s">
        <v>68</v>
      </c>
      <c r="B22" s="82">
        <v>1200</v>
      </c>
      <c r="C22" s="82">
        <v>5000</v>
      </c>
      <c r="D22" s="82">
        <v>5799</v>
      </c>
      <c r="E22" s="82">
        <v>401</v>
      </c>
      <c r="F22">
        <f>IFERROR(VLOOKUP(A22,'[3]p sale'!$F$5:$G$28,2,0),0)</f>
        <v>5799</v>
      </c>
      <c r="G22" s="80">
        <f t="shared" si="0"/>
        <v>0</v>
      </c>
      <c r="H22" s="80">
        <f>IFERROR(VLOOKUP(A22,'[3]p sale'!$I$4:$J$27,2,0),0)</f>
        <v>5799</v>
      </c>
      <c r="I22">
        <f>IFERROR(VLOOKUP(A22,'[3]p pur'!$H$5:$I$29,2,0),0)</f>
        <v>5000</v>
      </c>
      <c r="J22" s="81">
        <f t="shared" si="1"/>
        <v>0</v>
      </c>
      <c r="K22" s="80">
        <f t="shared" si="5"/>
        <v>401</v>
      </c>
      <c r="L22" s="80">
        <f t="shared" si="2"/>
        <v>0</v>
      </c>
      <c r="M22" s="80">
        <f t="shared" si="3"/>
        <v>401</v>
      </c>
      <c r="N22" s="80">
        <f t="shared" si="4"/>
        <v>0</v>
      </c>
    </row>
    <row r="23" spans="1:15" x14ac:dyDescent="0.3">
      <c r="A23" s="77" t="s">
        <v>69</v>
      </c>
      <c r="B23" s="82">
        <v>134</v>
      </c>
      <c r="C23" s="82">
        <v>2930</v>
      </c>
      <c r="D23" s="82">
        <v>2895</v>
      </c>
      <c r="E23" s="82">
        <v>169</v>
      </c>
      <c r="F23">
        <f>IFERROR(VLOOKUP(A23,'[3]p sale'!$F$5:$G$28,2,0),0)</f>
        <v>2895</v>
      </c>
      <c r="G23" s="80">
        <f t="shared" si="0"/>
        <v>0</v>
      </c>
      <c r="H23" s="80">
        <f>IFERROR(VLOOKUP(A23,'[3]p sale'!$I$4:$J$27,2,0),0)</f>
        <v>2895</v>
      </c>
      <c r="I23">
        <f>IFERROR(VLOOKUP(A23,'[3]p pur'!$H$5:$I$29,2,0),0)</f>
        <v>2930</v>
      </c>
      <c r="J23" s="81">
        <f t="shared" si="1"/>
        <v>0</v>
      </c>
      <c r="K23" s="80">
        <f t="shared" si="5"/>
        <v>169</v>
      </c>
      <c r="L23" s="80">
        <f t="shared" si="2"/>
        <v>0</v>
      </c>
      <c r="M23" s="80">
        <f t="shared" si="3"/>
        <v>169</v>
      </c>
      <c r="N23" s="80">
        <f t="shared" si="4"/>
        <v>0</v>
      </c>
    </row>
    <row r="24" spans="1:15" x14ac:dyDescent="0.3">
      <c r="A24" s="77" t="s">
        <v>70</v>
      </c>
      <c r="B24" s="82">
        <v>200</v>
      </c>
      <c r="C24" s="82">
        <v>3600</v>
      </c>
      <c r="D24" s="82">
        <v>3488</v>
      </c>
      <c r="E24" s="82">
        <v>312</v>
      </c>
      <c r="F24">
        <f>IFERROR(VLOOKUP(A24,'[3]p sale'!$F$5:$G$28,2,0),0)</f>
        <v>3488</v>
      </c>
      <c r="G24" s="80">
        <f t="shared" si="0"/>
        <v>0</v>
      </c>
      <c r="H24" s="80">
        <f>IFERROR(VLOOKUP(A24,'[3]p sale'!$I$4:$J$27,2,0),0)</f>
        <v>3488</v>
      </c>
      <c r="I24">
        <f>IFERROR(VLOOKUP(A24,'[3]p pur'!$H$5:$I$29,2,0),0)</f>
        <v>3600</v>
      </c>
      <c r="J24" s="81">
        <f t="shared" si="1"/>
        <v>0</v>
      </c>
      <c r="K24" s="80">
        <f t="shared" si="5"/>
        <v>312</v>
      </c>
      <c r="L24" s="80">
        <f t="shared" si="2"/>
        <v>0</v>
      </c>
      <c r="M24" s="80">
        <f t="shared" si="3"/>
        <v>312</v>
      </c>
      <c r="N24" s="80">
        <f t="shared" si="4"/>
        <v>0</v>
      </c>
    </row>
    <row r="25" spans="1:15" x14ac:dyDescent="0.3">
      <c r="A25" s="77" t="s">
        <v>71</v>
      </c>
      <c r="B25" s="82">
        <v>39</v>
      </c>
      <c r="C25" s="82">
        <v>64</v>
      </c>
      <c r="D25" s="82">
        <v>64</v>
      </c>
      <c r="E25" s="82">
        <v>39</v>
      </c>
      <c r="F25">
        <f>IFERROR(VLOOKUP(A25,'[3]p sale'!$F$5:$G$28,2,0),0)</f>
        <v>64</v>
      </c>
      <c r="G25" s="80">
        <f t="shared" si="0"/>
        <v>0</v>
      </c>
      <c r="H25" s="80">
        <f>IFERROR(VLOOKUP(A25,'[3]p sale'!$I$4:$J$27,2,0),0)</f>
        <v>64</v>
      </c>
      <c r="I25">
        <f>IFERROR(VLOOKUP(A25,'[3]p pur'!$H$5:$I$29,2,0),0)</f>
        <v>64</v>
      </c>
      <c r="J25" s="81">
        <f t="shared" si="1"/>
        <v>0</v>
      </c>
      <c r="K25" s="80">
        <f t="shared" si="5"/>
        <v>39</v>
      </c>
      <c r="L25" s="80">
        <f t="shared" si="2"/>
        <v>0</v>
      </c>
      <c r="M25" s="80">
        <f t="shared" si="3"/>
        <v>39</v>
      </c>
      <c r="N25" s="80">
        <f t="shared" si="4"/>
        <v>0</v>
      </c>
    </row>
    <row r="26" spans="1:15" x14ac:dyDescent="0.3">
      <c r="A26" s="77" t="s">
        <v>72</v>
      </c>
      <c r="B26" s="83"/>
      <c r="C26" s="82">
        <v>24</v>
      </c>
      <c r="D26" s="82">
        <v>18</v>
      </c>
      <c r="E26" s="82">
        <v>6</v>
      </c>
      <c r="F26">
        <f>IFERROR(VLOOKUP(A26,'[3]p sale'!$F$5:$G$28,2,0),0)</f>
        <v>18</v>
      </c>
      <c r="G26" s="80">
        <f t="shared" si="0"/>
        <v>0</v>
      </c>
      <c r="H26" s="80">
        <f>IFERROR(VLOOKUP(A26,'[3]p sale'!$I$4:$J$27,2,0),0)</f>
        <v>18</v>
      </c>
      <c r="I26">
        <f>IFERROR(VLOOKUP(A26,'[3]p pur'!$H$5:$I$29,2,0),0)</f>
        <v>24</v>
      </c>
      <c r="J26" s="81">
        <f t="shared" si="1"/>
        <v>0</v>
      </c>
      <c r="K26" s="80">
        <f t="shared" si="5"/>
        <v>6</v>
      </c>
      <c r="L26" s="80">
        <f t="shared" si="2"/>
        <v>0</v>
      </c>
      <c r="M26" s="80">
        <f t="shared" si="3"/>
        <v>6</v>
      </c>
      <c r="N26" s="80">
        <f t="shared" si="4"/>
        <v>0</v>
      </c>
    </row>
    <row r="27" spans="1:15" x14ac:dyDescent="0.3">
      <c r="A27" s="77" t="s">
        <v>73</v>
      </c>
      <c r="B27" s="83"/>
      <c r="C27" s="84">
        <v>450</v>
      </c>
      <c r="D27" s="84">
        <v>410</v>
      </c>
      <c r="E27" s="84">
        <v>40</v>
      </c>
      <c r="F27">
        <f>IFERROR(VLOOKUP(A27,'[3]p sale'!$F$5:$G$28,2,0),0)</f>
        <v>410</v>
      </c>
      <c r="G27" s="80">
        <f t="shared" si="0"/>
        <v>0</v>
      </c>
      <c r="H27" s="80">
        <f>IFERROR(VLOOKUP(A27,'[3]p sale'!$I$4:$J$27,2,0),0)</f>
        <v>410</v>
      </c>
      <c r="I27">
        <f>IFERROR(VLOOKUP(A27,'[3]p pur'!$H$5:$I$29,2,0),0)</f>
        <v>450</v>
      </c>
      <c r="J27" s="81">
        <f t="shared" si="1"/>
        <v>0</v>
      </c>
      <c r="K27" s="80">
        <f t="shared" si="5"/>
        <v>40</v>
      </c>
      <c r="L27" s="80">
        <f t="shared" si="2"/>
        <v>0</v>
      </c>
      <c r="M27" s="80">
        <f t="shared" si="3"/>
        <v>40</v>
      </c>
      <c r="N27" s="80">
        <f t="shared" si="4"/>
        <v>0</v>
      </c>
    </row>
    <row r="28" spans="1:15" x14ac:dyDescent="0.3">
      <c r="A28" s="77" t="s">
        <v>74</v>
      </c>
      <c r="B28" s="83"/>
      <c r="C28" s="85">
        <v>100</v>
      </c>
      <c r="D28" s="85">
        <v>80</v>
      </c>
      <c r="E28" s="85">
        <v>20</v>
      </c>
      <c r="F28">
        <f>IFERROR(VLOOKUP(A28,'[3]p sale'!$F$5:$G$28,2,0),0)</f>
        <v>80</v>
      </c>
      <c r="G28" s="80">
        <f t="shared" si="0"/>
        <v>0</v>
      </c>
      <c r="H28" s="80">
        <f>IFERROR(VLOOKUP(A28,'[3]p sale'!$I$4:$J$27,2,0),0)</f>
        <v>80</v>
      </c>
      <c r="I28">
        <f>IFERROR(VLOOKUP(A28,'[3]p pur'!$H$5:$I$29,2,0),0)</f>
        <v>100</v>
      </c>
      <c r="J28" s="81">
        <f t="shared" si="1"/>
        <v>0</v>
      </c>
      <c r="K28" s="80">
        <f t="shared" si="5"/>
        <v>20</v>
      </c>
      <c r="L28" s="80">
        <f t="shared" si="2"/>
        <v>0</v>
      </c>
      <c r="M28" s="80">
        <f t="shared" si="3"/>
        <v>20</v>
      </c>
      <c r="N28" s="80">
        <f t="shared" si="4"/>
        <v>0</v>
      </c>
    </row>
    <row r="29" spans="1:15" x14ac:dyDescent="0.3">
      <c r="A29" s="77" t="s">
        <v>75</v>
      </c>
      <c r="B29" s="82">
        <v>46</v>
      </c>
      <c r="C29" s="82">
        <v>1800</v>
      </c>
      <c r="D29" s="82">
        <v>1815</v>
      </c>
      <c r="E29" s="82">
        <v>31</v>
      </c>
      <c r="F29">
        <f>IFERROR(VLOOKUP(A29,'[3]p sale'!$F$5:$G$28,2,0),0)</f>
        <v>1815</v>
      </c>
      <c r="G29" s="80">
        <f t="shared" si="0"/>
        <v>0</v>
      </c>
      <c r="H29" s="80">
        <f>IFERROR(VLOOKUP(A29,'[3]p sale'!$I$4:$J$27,2,0),0)</f>
        <v>1815</v>
      </c>
      <c r="I29">
        <f>IFERROR(VLOOKUP(A29,'[3]p pur'!$H$5:$I$29,2,0),0)</f>
        <v>1800</v>
      </c>
      <c r="J29" s="81">
        <f t="shared" si="1"/>
        <v>0</v>
      </c>
      <c r="K29" s="80">
        <f t="shared" si="5"/>
        <v>31</v>
      </c>
      <c r="L29" s="80">
        <f t="shared" si="2"/>
        <v>0</v>
      </c>
      <c r="M29" s="80">
        <f t="shared" si="3"/>
        <v>31</v>
      </c>
      <c r="N29" s="80">
        <f t="shared" si="4"/>
        <v>0</v>
      </c>
    </row>
    <row r="30" spans="1:15" x14ac:dyDescent="0.3">
      <c r="A30" s="77" t="s">
        <v>76</v>
      </c>
      <c r="B30" s="82">
        <v>240</v>
      </c>
      <c r="C30" s="82">
        <v>1400</v>
      </c>
      <c r="D30" s="82">
        <v>1303</v>
      </c>
      <c r="E30" s="82">
        <v>337</v>
      </c>
      <c r="F30">
        <f>IFERROR(VLOOKUP(A30,'[3]p sale'!$F$5:$G$28,2,0),0)</f>
        <v>1303</v>
      </c>
      <c r="G30" s="80">
        <f t="shared" si="0"/>
        <v>0</v>
      </c>
      <c r="H30" s="80">
        <f>IFERROR(VLOOKUP(A30,'[3]p sale'!$I$4:$J$27,2,0),0)</f>
        <v>1303</v>
      </c>
      <c r="I30">
        <f>IFERROR(VLOOKUP(A30,'[3]p pur'!$H$5:$I$29,2,0),0)</f>
        <v>1400</v>
      </c>
      <c r="J30" s="81">
        <f t="shared" si="1"/>
        <v>0</v>
      </c>
      <c r="K30" s="80">
        <f t="shared" si="5"/>
        <v>337</v>
      </c>
      <c r="L30" s="80">
        <f t="shared" si="2"/>
        <v>0</v>
      </c>
      <c r="M30" s="80">
        <f t="shared" si="3"/>
        <v>337</v>
      </c>
      <c r="N30" s="80">
        <f t="shared" si="4"/>
        <v>0</v>
      </c>
    </row>
    <row r="31" spans="1:15" x14ac:dyDescent="0.3">
      <c r="A31" s="77" t="s">
        <v>77</v>
      </c>
      <c r="B31" s="84">
        <v>10</v>
      </c>
      <c r="C31" s="84">
        <v>50</v>
      </c>
      <c r="D31" s="84">
        <v>60</v>
      </c>
      <c r="E31" s="83"/>
      <c r="F31">
        <f>IFERROR(VLOOKUP(A31,'[3]p sale'!$F$5:$G$28,2,0),0)</f>
        <v>60</v>
      </c>
      <c r="G31" s="80">
        <f t="shared" si="0"/>
        <v>0</v>
      </c>
      <c r="H31" s="80">
        <f>IFERROR(VLOOKUP(A31,'[3]p sale'!$I$4:$J$27,2,0),0)</f>
        <v>60</v>
      </c>
      <c r="I31">
        <f>IFERROR(VLOOKUP(A31,'[3]p pur'!$H$5:$I$29,2,0),0)</f>
        <v>50</v>
      </c>
      <c r="J31" s="81">
        <f t="shared" si="1"/>
        <v>0</v>
      </c>
      <c r="K31" s="80">
        <f t="shared" si="5"/>
        <v>0</v>
      </c>
      <c r="L31" s="80">
        <f t="shared" si="2"/>
        <v>0</v>
      </c>
      <c r="M31" s="80">
        <f t="shared" si="3"/>
        <v>0</v>
      </c>
      <c r="N31" s="80">
        <f t="shared" si="4"/>
        <v>0</v>
      </c>
    </row>
    <row r="32" spans="1:15" x14ac:dyDescent="0.3">
      <c r="A32" s="77" t="s">
        <v>78</v>
      </c>
      <c r="B32" s="83"/>
      <c r="C32" s="83"/>
      <c r="D32" s="83"/>
      <c r="E32" s="83"/>
      <c r="F32">
        <f>IFERROR(VLOOKUP(A32,'[3]p sale'!$F$5:$G$28,2,0),0)</f>
        <v>0</v>
      </c>
      <c r="G32" s="80">
        <f t="shared" si="0"/>
        <v>0</v>
      </c>
      <c r="H32" s="80">
        <f>IFERROR(VLOOKUP(A32,'[3]p sale'!$I$4:$J$27,2,0),0)</f>
        <v>0</v>
      </c>
      <c r="I32">
        <f>IFERROR(VLOOKUP(A32,'[3]p pur'!$H$5:$I$29,2,0),0)</f>
        <v>0</v>
      </c>
      <c r="J32" s="81">
        <f t="shared" si="1"/>
        <v>0</v>
      </c>
      <c r="K32" s="80">
        <f t="shared" si="5"/>
        <v>0</v>
      </c>
      <c r="L32" s="80">
        <f t="shared" si="2"/>
        <v>0</v>
      </c>
      <c r="M32" s="80">
        <f t="shared" si="3"/>
        <v>0</v>
      </c>
      <c r="N32" s="80">
        <f t="shared" si="4"/>
        <v>0</v>
      </c>
    </row>
    <row r="33" spans="1:14" x14ac:dyDescent="0.3">
      <c r="A33" s="77" t="s">
        <v>79</v>
      </c>
      <c r="B33" s="83"/>
      <c r="C33" s="82">
        <v>3100</v>
      </c>
      <c r="D33" s="82">
        <v>3100</v>
      </c>
      <c r="E33" s="83"/>
      <c r="F33">
        <f>IFERROR(VLOOKUP(A33,'[3]p sale'!$F$5:$G$28,2,0),0)</f>
        <v>3100</v>
      </c>
      <c r="G33" s="80">
        <f t="shared" si="0"/>
        <v>0</v>
      </c>
      <c r="H33" s="80">
        <f>IFERROR(VLOOKUP(A33,'[3]p sale'!$I$4:$J$27,2,0),0)</f>
        <v>3100</v>
      </c>
      <c r="I33">
        <f>IFERROR(VLOOKUP(A33,'[3]p pur'!$H$5:$I$29,2,0),0)</f>
        <v>3100</v>
      </c>
      <c r="J33" s="81">
        <f t="shared" si="1"/>
        <v>0</v>
      </c>
      <c r="K33" s="80">
        <f t="shared" si="5"/>
        <v>0</v>
      </c>
      <c r="L33" s="80">
        <f t="shared" si="2"/>
        <v>0</v>
      </c>
      <c r="M33" s="80">
        <f t="shared" si="3"/>
        <v>0</v>
      </c>
      <c r="N33" s="80">
        <f t="shared" si="4"/>
        <v>0</v>
      </c>
    </row>
    <row r="34" spans="1:14" x14ac:dyDescent="0.3">
      <c r="A34" s="77" t="s">
        <v>80</v>
      </c>
      <c r="B34" s="82">
        <v>37</v>
      </c>
      <c r="C34" s="82">
        <v>2150</v>
      </c>
      <c r="D34" s="82">
        <v>2150</v>
      </c>
      <c r="E34" s="82">
        <v>37</v>
      </c>
      <c r="F34">
        <f>IFERROR(VLOOKUP(A34,'[3]p sale'!$F$5:$G$28,2,0),0)</f>
        <v>2150</v>
      </c>
      <c r="G34" s="80">
        <f t="shared" si="0"/>
        <v>0</v>
      </c>
      <c r="H34" s="80">
        <f>IFERROR(VLOOKUP(A34,'[3]p sale'!$I$4:$J$27,2,0),0)</f>
        <v>2150</v>
      </c>
      <c r="I34">
        <f>IFERROR(VLOOKUP(A34,'[3]p pur'!$H$5:$I$29,2,0),0)</f>
        <v>2150</v>
      </c>
      <c r="J34" s="81">
        <f t="shared" si="1"/>
        <v>0</v>
      </c>
      <c r="K34" s="80">
        <f t="shared" si="5"/>
        <v>37</v>
      </c>
      <c r="L34" s="80">
        <f t="shared" si="2"/>
        <v>0</v>
      </c>
      <c r="M34" s="80">
        <f t="shared" si="3"/>
        <v>37</v>
      </c>
      <c r="N34" s="80">
        <f t="shared" si="4"/>
        <v>0</v>
      </c>
    </row>
    <row r="35" spans="1:14" x14ac:dyDescent="0.3">
      <c r="A35" s="77" t="s">
        <v>81</v>
      </c>
      <c r="B35" s="82">
        <v>115</v>
      </c>
      <c r="C35" s="82">
        <v>1380</v>
      </c>
      <c r="D35" s="82">
        <v>1472</v>
      </c>
      <c r="E35" s="82">
        <v>23</v>
      </c>
      <c r="F35">
        <f>IFERROR(VLOOKUP(A35,'[3]p sale'!$F$5:$G$28,2,0),0)</f>
        <v>1472</v>
      </c>
      <c r="G35" s="80">
        <f t="shared" si="0"/>
        <v>0</v>
      </c>
      <c r="H35" s="80">
        <f>IFERROR(VLOOKUP(A35,'[3]p sale'!$I$4:$J$27,2,0),0)</f>
        <v>1472</v>
      </c>
      <c r="I35">
        <f>IFERROR(VLOOKUP(A35,'[3]p pur'!$H$5:$I$29,2,0),0)</f>
        <v>1380</v>
      </c>
      <c r="J35" s="81">
        <f t="shared" si="1"/>
        <v>0</v>
      </c>
      <c r="K35" s="80">
        <f t="shared" si="5"/>
        <v>23</v>
      </c>
      <c r="L35" s="80">
        <f t="shared" si="2"/>
        <v>0</v>
      </c>
      <c r="M35" s="80">
        <f t="shared" si="3"/>
        <v>23</v>
      </c>
      <c r="N35" s="80">
        <f t="shared" si="4"/>
        <v>0</v>
      </c>
    </row>
    <row r="36" spans="1:14" x14ac:dyDescent="0.3">
      <c r="A36" s="77" t="s">
        <v>82</v>
      </c>
      <c r="B36" s="82">
        <v>27</v>
      </c>
      <c r="C36" s="82">
        <v>1750</v>
      </c>
      <c r="D36" s="82">
        <v>1777</v>
      </c>
      <c r="E36" s="83"/>
      <c r="F36">
        <f>IFERROR(VLOOKUP(A36,'[3]p sale'!$F$5:$G$28,2,0),0)</f>
        <v>1777</v>
      </c>
      <c r="G36" s="80">
        <f t="shared" si="0"/>
        <v>0</v>
      </c>
      <c r="H36" s="80">
        <f>IFERROR(VLOOKUP(A36,'[3]p sale'!$I$4:$J$27,2,0),0)</f>
        <v>1777</v>
      </c>
      <c r="I36">
        <f>IFERROR(VLOOKUP(A36,'[3]p pur'!$H$5:$I$29,2,0),0)</f>
        <v>1750</v>
      </c>
      <c r="J36" s="81">
        <f t="shared" si="1"/>
        <v>0</v>
      </c>
      <c r="K36" s="80">
        <f t="shared" si="5"/>
        <v>0</v>
      </c>
      <c r="L36" s="80">
        <f t="shared" si="2"/>
        <v>0</v>
      </c>
      <c r="M36" s="80">
        <f t="shared" si="3"/>
        <v>0</v>
      </c>
      <c r="N36" s="80">
        <f t="shared" si="4"/>
        <v>0</v>
      </c>
    </row>
    <row r="37" spans="1:14" x14ac:dyDescent="0.3">
      <c r="A37" s="77" t="s">
        <v>83</v>
      </c>
      <c r="B37" s="82">
        <v>61</v>
      </c>
      <c r="C37" s="82">
        <v>1240</v>
      </c>
      <c r="D37" s="82">
        <v>1275</v>
      </c>
      <c r="E37" s="82">
        <v>26</v>
      </c>
      <c r="F37">
        <f>IFERROR(VLOOKUP(A37,'[3]p sale'!$F$5:$G$28,2,0),0)</f>
        <v>1275</v>
      </c>
      <c r="G37" s="80">
        <f t="shared" si="0"/>
        <v>0</v>
      </c>
      <c r="H37" s="80">
        <f>IFERROR(VLOOKUP(A37,'[3]p sale'!$I$4:$J$27,2,0),0)</f>
        <v>1275</v>
      </c>
      <c r="I37">
        <f>IFERROR(VLOOKUP(A37,'[3]p pur'!$H$5:$I$29,2,0),0)</f>
        <v>1240</v>
      </c>
      <c r="J37" s="81">
        <f t="shared" si="1"/>
        <v>0</v>
      </c>
      <c r="K37" s="80">
        <f t="shared" si="5"/>
        <v>26</v>
      </c>
      <c r="L37" s="80">
        <f t="shared" si="2"/>
        <v>0</v>
      </c>
      <c r="M37" s="80">
        <f t="shared" si="3"/>
        <v>26</v>
      </c>
      <c r="N37" s="80">
        <f t="shared" si="4"/>
        <v>0</v>
      </c>
    </row>
    <row r="38" spans="1:14" x14ac:dyDescent="0.3">
      <c r="A38" s="77" t="s">
        <v>84</v>
      </c>
      <c r="B38" s="83"/>
      <c r="C38" s="83"/>
      <c r="D38" s="83"/>
      <c r="E38" s="83"/>
      <c r="F38">
        <f>IFERROR(VLOOKUP(A38,'[3]p sale'!$F$5:$G$28,2,0),0)</f>
        <v>0</v>
      </c>
      <c r="G38" s="80">
        <f t="shared" si="0"/>
        <v>0</v>
      </c>
      <c r="H38" s="80">
        <f>IFERROR(VLOOKUP(A38,'[3]p sale'!$I$4:$J$27,2,0),0)</f>
        <v>0</v>
      </c>
      <c r="I38">
        <f>IFERROR(VLOOKUP(A38,'[3]p pur'!$H$5:$I$29,2,0),0)</f>
        <v>0</v>
      </c>
      <c r="J38" s="81">
        <f t="shared" si="1"/>
        <v>0</v>
      </c>
      <c r="K38" s="80">
        <f t="shared" si="5"/>
        <v>0</v>
      </c>
      <c r="L38" s="80">
        <f t="shared" si="2"/>
        <v>0</v>
      </c>
      <c r="M38" s="80">
        <f t="shared" si="3"/>
        <v>0</v>
      </c>
      <c r="N38" s="80">
        <f t="shared" si="4"/>
        <v>0</v>
      </c>
    </row>
    <row r="39" spans="1:14" x14ac:dyDescent="0.3">
      <c r="A39" s="77" t="s">
        <v>85</v>
      </c>
      <c r="B39" s="82">
        <v>69</v>
      </c>
      <c r="C39" s="82">
        <v>18750</v>
      </c>
      <c r="D39" s="82">
        <v>18804</v>
      </c>
      <c r="E39" s="82">
        <v>15</v>
      </c>
      <c r="F39">
        <f>IFERROR(VLOOKUP(A39,'[3]p sale'!$F$5:$G$28,2,0),0)</f>
        <v>18804</v>
      </c>
      <c r="G39" s="80">
        <f t="shared" si="0"/>
        <v>0</v>
      </c>
      <c r="H39" s="80">
        <f>IFERROR(VLOOKUP(A39,'[3]p sale'!$I$4:$J$27,2,0),0)</f>
        <v>18804</v>
      </c>
      <c r="I39">
        <f>IFERROR(VLOOKUP(A39,'[3]p pur'!$H$5:$I$29,2,0),0)</f>
        <v>18750</v>
      </c>
      <c r="J39" s="81">
        <f t="shared" si="1"/>
        <v>0</v>
      </c>
      <c r="K39" s="80">
        <f t="shared" si="5"/>
        <v>15</v>
      </c>
      <c r="L39" s="80">
        <f t="shared" si="2"/>
        <v>0</v>
      </c>
      <c r="M39" s="80">
        <f t="shared" si="3"/>
        <v>15</v>
      </c>
      <c r="N39" s="80">
        <f t="shared" si="4"/>
        <v>0</v>
      </c>
    </row>
    <row r="40" spans="1:14" x14ac:dyDescent="0.3">
      <c r="A40" s="77" t="s">
        <v>86</v>
      </c>
      <c r="B40" s="83"/>
      <c r="C40" s="82">
        <v>500</v>
      </c>
      <c r="D40" s="82">
        <v>293</v>
      </c>
      <c r="E40" s="82">
        <v>207</v>
      </c>
      <c r="F40">
        <f>IFERROR(VLOOKUP(A40,'[3]p sale'!$F$5:$G$28,2,0),0)</f>
        <v>293</v>
      </c>
      <c r="G40" s="80">
        <f t="shared" si="0"/>
        <v>0</v>
      </c>
      <c r="H40" s="80">
        <f>IFERROR(VLOOKUP(A40,'[3]p sale'!$I$4:$J$27,2,0),0)</f>
        <v>293</v>
      </c>
      <c r="I40">
        <f>IFERROR(VLOOKUP(A40,'[3]p pur'!$H$5:$I$29,2,0),0)</f>
        <v>500</v>
      </c>
      <c r="J40" s="81">
        <f t="shared" si="1"/>
        <v>0</v>
      </c>
      <c r="K40" s="80">
        <f t="shared" si="5"/>
        <v>207</v>
      </c>
      <c r="L40" s="80">
        <f t="shared" si="2"/>
        <v>0</v>
      </c>
      <c r="M40" s="80">
        <f t="shared" si="3"/>
        <v>207</v>
      </c>
      <c r="N40" s="80">
        <f t="shared" si="4"/>
        <v>0</v>
      </c>
    </row>
    <row r="41" spans="1:14" x14ac:dyDescent="0.3">
      <c r="A41" s="77" t="s">
        <v>87</v>
      </c>
      <c r="B41" s="86">
        <v>580</v>
      </c>
      <c r="C41" s="86">
        <v>5000</v>
      </c>
      <c r="D41" s="86">
        <v>1977</v>
      </c>
      <c r="E41" s="86">
        <v>3603</v>
      </c>
      <c r="F41">
        <f>IFERROR(VLOOKUP(A41,'[3]p sale'!$F$5:$G$28,2,0),0)</f>
        <v>1577</v>
      </c>
      <c r="G41" s="80">
        <f t="shared" si="0"/>
        <v>400</v>
      </c>
      <c r="H41" s="80">
        <f>IFERROR(VLOOKUP(A41,'[3]p sale'!$I$4:$J$27,2,0),0)</f>
        <v>1977</v>
      </c>
      <c r="I41">
        <f>IFERROR(VLOOKUP(A41,'[3]p pur'!$H$5:$I$29,2,0),0)</f>
        <v>5000</v>
      </c>
      <c r="J41" s="81">
        <f t="shared" si="1"/>
        <v>0</v>
      </c>
      <c r="K41" s="80">
        <f t="shared" si="5"/>
        <v>4003</v>
      </c>
      <c r="L41" s="80">
        <f t="shared" si="2"/>
        <v>-400</v>
      </c>
      <c r="M41" s="80">
        <f t="shared" si="3"/>
        <v>3603</v>
      </c>
      <c r="N41" s="80">
        <f t="shared" si="4"/>
        <v>0</v>
      </c>
    </row>
  </sheetData>
  <mergeCells count="13">
    <mergeCell ref="B13:E13"/>
    <mergeCell ref="A7:C7"/>
    <mergeCell ref="A8:C8"/>
    <mergeCell ref="A9:C9"/>
    <mergeCell ref="A10:C10"/>
    <mergeCell ref="B11:E11"/>
    <mergeCell ref="B12:E12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7" bestFit="1" customWidth="1"/>
    <col min="2" max="4" width="9.21875" style="27" bestFit="1" customWidth="1"/>
    <col min="5" max="5" width="9.33203125" style="28" customWidth="1"/>
    <col min="6" max="7" width="35.33203125" style="28" bestFit="1" customWidth="1"/>
    <col min="8" max="8" width="8.88671875" style="28"/>
    <col min="9" max="9" width="37.5546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5" t="s">
        <v>28</v>
      </c>
      <c r="B1" s="46" t="s">
        <v>22</v>
      </c>
      <c r="C1" s="46" t="s">
        <v>23</v>
      </c>
      <c r="D1" s="46" t="s">
        <v>24</v>
      </c>
      <c r="E1" s="46" t="s">
        <v>25</v>
      </c>
      <c r="F1" s="51" t="s">
        <v>30</v>
      </c>
      <c r="G1" s="51" t="s">
        <v>29</v>
      </c>
      <c r="I1" s="52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77" t="s">
        <v>62</v>
      </c>
      <c r="B2" s="78">
        <v>816</v>
      </c>
      <c r="C2" s="79"/>
      <c r="D2" s="78">
        <v>97</v>
      </c>
      <c r="E2" s="78">
        <v>719</v>
      </c>
      <c r="F2" s="28" t="s">
        <v>89</v>
      </c>
      <c r="G2" s="28" t="s">
        <v>90</v>
      </c>
      <c r="I2" s="53" t="s">
        <v>32</v>
      </c>
      <c r="J2" s="54">
        <v>184</v>
      </c>
      <c r="K2" s="54">
        <v>300</v>
      </c>
      <c r="L2" s="54">
        <v>462</v>
      </c>
      <c r="M2" s="54">
        <v>22</v>
      </c>
    </row>
    <row r="3" spans="1:17" x14ac:dyDescent="0.3">
      <c r="A3" s="77" t="s">
        <v>63</v>
      </c>
      <c r="B3" s="82">
        <v>35</v>
      </c>
      <c r="C3" s="82">
        <v>1320</v>
      </c>
      <c r="D3" s="82">
        <v>1342</v>
      </c>
      <c r="E3" s="82">
        <v>13</v>
      </c>
      <c r="F3" s="28" t="s">
        <v>91</v>
      </c>
      <c r="G3" s="28" t="s">
        <v>92</v>
      </c>
      <c r="I3" s="53" t="s">
        <v>43</v>
      </c>
      <c r="J3" s="54">
        <v>580</v>
      </c>
      <c r="K3" s="54">
        <v>5000</v>
      </c>
      <c r="L3" s="54">
        <v>1977</v>
      </c>
      <c r="M3" s="54">
        <v>3603</v>
      </c>
    </row>
    <row r="4" spans="1:17" x14ac:dyDescent="0.3">
      <c r="A4" s="77" t="s">
        <v>65</v>
      </c>
      <c r="B4" s="83"/>
      <c r="C4" s="82">
        <v>1640</v>
      </c>
      <c r="D4" s="82">
        <v>1632</v>
      </c>
      <c r="E4" s="82">
        <v>8</v>
      </c>
      <c r="F4" s="28" t="s">
        <v>93</v>
      </c>
      <c r="G4" s="28" t="s">
        <v>94</v>
      </c>
      <c r="I4" s="53" t="s">
        <v>97</v>
      </c>
      <c r="J4" s="54"/>
      <c r="K4" s="54">
        <v>22500</v>
      </c>
      <c r="L4" s="54">
        <v>22471</v>
      </c>
      <c r="M4" s="54">
        <v>29</v>
      </c>
    </row>
    <row r="5" spans="1:17" x14ac:dyDescent="0.3">
      <c r="A5" s="77" t="s">
        <v>66</v>
      </c>
      <c r="B5" s="82">
        <v>184</v>
      </c>
      <c r="C5" s="82">
        <v>300</v>
      </c>
      <c r="D5" s="82">
        <v>462</v>
      </c>
      <c r="E5" s="82">
        <v>22</v>
      </c>
      <c r="F5" s="28" t="s">
        <v>95</v>
      </c>
      <c r="G5" s="28" t="s">
        <v>32</v>
      </c>
      <c r="I5" s="53" t="s">
        <v>99</v>
      </c>
      <c r="J5" s="54">
        <v>1200</v>
      </c>
      <c r="K5" s="54">
        <v>5000</v>
      </c>
      <c r="L5" s="54">
        <v>5799</v>
      </c>
      <c r="M5" s="54">
        <v>401</v>
      </c>
    </row>
    <row r="6" spans="1:17" x14ac:dyDescent="0.3">
      <c r="A6" s="77" t="s">
        <v>67</v>
      </c>
      <c r="B6" s="83"/>
      <c r="C6" s="82">
        <v>22500</v>
      </c>
      <c r="D6" s="82">
        <v>22471</v>
      </c>
      <c r="E6" s="82">
        <v>29</v>
      </c>
      <c r="F6" s="28" t="s">
        <v>96</v>
      </c>
      <c r="G6" s="28" t="s">
        <v>97</v>
      </c>
      <c r="I6" s="53" t="s">
        <v>101</v>
      </c>
      <c r="J6" s="54">
        <v>134</v>
      </c>
      <c r="K6" s="54">
        <v>2930</v>
      </c>
      <c r="L6" s="54">
        <v>2895</v>
      </c>
      <c r="M6" s="54">
        <v>169</v>
      </c>
    </row>
    <row r="7" spans="1:17" x14ac:dyDescent="0.3">
      <c r="A7" s="77" t="s">
        <v>68</v>
      </c>
      <c r="B7" s="82">
        <v>1200</v>
      </c>
      <c r="C7" s="82">
        <v>5000</v>
      </c>
      <c r="D7" s="82">
        <v>5799</v>
      </c>
      <c r="E7" s="82">
        <v>401</v>
      </c>
      <c r="F7" s="28" t="s">
        <v>98</v>
      </c>
      <c r="G7" s="28" t="s">
        <v>99</v>
      </c>
      <c r="I7" s="53" t="s">
        <v>103</v>
      </c>
      <c r="J7" s="54">
        <v>200</v>
      </c>
      <c r="K7" s="54">
        <v>3600</v>
      </c>
      <c r="L7" s="54">
        <v>3488</v>
      </c>
      <c r="M7" s="54">
        <v>312</v>
      </c>
    </row>
    <row r="8" spans="1:17" x14ac:dyDescent="0.3">
      <c r="A8" s="77" t="s">
        <v>69</v>
      </c>
      <c r="B8" s="82">
        <v>134</v>
      </c>
      <c r="C8" s="82">
        <v>2930</v>
      </c>
      <c r="D8" s="82">
        <v>2895</v>
      </c>
      <c r="E8" s="82">
        <v>169</v>
      </c>
      <c r="F8" s="28" t="s">
        <v>100</v>
      </c>
      <c r="G8" s="28" t="s">
        <v>101</v>
      </c>
      <c r="I8" s="53" t="s">
        <v>109</v>
      </c>
      <c r="J8" s="54"/>
      <c r="K8" s="54">
        <v>450</v>
      </c>
      <c r="L8" s="54">
        <v>410</v>
      </c>
      <c r="M8" s="54">
        <v>40</v>
      </c>
    </row>
    <row r="9" spans="1:17" x14ac:dyDescent="0.3">
      <c r="A9" s="77" t="s">
        <v>70</v>
      </c>
      <c r="B9" s="82">
        <v>200</v>
      </c>
      <c r="C9" s="82">
        <v>3600</v>
      </c>
      <c r="D9" s="82">
        <v>3488</v>
      </c>
      <c r="E9" s="82">
        <v>312</v>
      </c>
      <c r="F9" s="28" t="s">
        <v>102</v>
      </c>
      <c r="G9" s="28" t="s">
        <v>103</v>
      </c>
      <c r="I9" s="53" t="s">
        <v>110</v>
      </c>
      <c r="J9" s="54"/>
      <c r="K9" s="54">
        <v>100</v>
      </c>
      <c r="L9" s="54">
        <v>80</v>
      </c>
      <c r="M9" s="54">
        <v>20</v>
      </c>
    </row>
    <row r="10" spans="1:17" x14ac:dyDescent="0.3">
      <c r="A10" s="77" t="s">
        <v>71</v>
      </c>
      <c r="B10" s="82">
        <v>39</v>
      </c>
      <c r="C10" s="82">
        <v>64</v>
      </c>
      <c r="D10" s="82">
        <v>64</v>
      </c>
      <c r="E10" s="82">
        <v>39</v>
      </c>
      <c r="F10" s="28" t="s">
        <v>104</v>
      </c>
      <c r="G10" s="28" t="s">
        <v>105</v>
      </c>
      <c r="I10" s="53" t="s">
        <v>120</v>
      </c>
      <c r="J10" s="54"/>
      <c r="K10" s="54">
        <v>3100</v>
      </c>
      <c r="L10" s="54">
        <v>3100</v>
      </c>
      <c r="M10" s="54"/>
    </row>
    <row r="11" spans="1:17" x14ac:dyDescent="0.3">
      <c r="A11" s="77" t="s">
        <v>72</v>
      </c>
      <c r="B11" s="83"/>
      <c r="C11" s="82">
        <v>24</v>
      </c>
      <c r="D11" s="82">
        <v>18</v>
      </c>
      <c r="E11" s="82">
        <v>6</v>
      </c>
      <c r="F11" s="28" t="s">
        <v>106</v>
      </c>
      <c r="G11" s="28" t="s">
        <v>107</v>
      </c>
      <c r="I11" s="53" t="s">
        <v>122</v>
      </c>
      <c r="J11" s="54">
        <v>37</v>
      </c>
      <c r="K11" s="54">
        <v>2150</v>
      </c>
      <c r="L11" s="54">
        <v>2150</v>
      </c>
      <c r="M11" s="54">
        <v>37</v>
      </c>
      <c r="Q11" t="e">
        <f ca="1">OFFSET($I$1,0,0,COUNTA($I:$I),COUNTA($I$1:$M$1))</f>
        <v>#VALUE!</v>
      </c>
    </row>
    <row r="12" spans="1:17" x14ac:dyDescent="0.3">
      <c r="A12" s="77" t="s">
        <v>73</v>
      </c>
      <c r="B12" s="83"/>
      <c r="C12" s="84">
        <v>450</v>
      </c>
      <c r="D12" s="84">
        <v>410</v>
      </c>
      <c r="E12" s="84">
        <v>40</v>
      </c>
      <c r="F12" s="28" t="s">
        <v>108</v>
      </c>
      <c r="G12" s="28" t="s">
        <v>109</v>
      </c>
      <c r="I12" s="53" t="s">
        <v>124</v>
      </c>
      <c r="J12" s="54">
        <v>115</v>
      </c>
      <c r="K12" s="54">
        <v>1380</v>
      </c>
      <c r="L12" s="54">
        <v>1472</v>
      </c>
      <c r="M12" s="54">
        <v>23</v>
      </c>
    </row>
    <row r="13" spans="1:17" x14ac:dyDescent="0.3">
      <c r="A13" s="77" t="s">
        <v>74</v>
      </c>
      <c r="B13" s="83"/>
      <c r="C13" s="85">
        <v>100</v>
      </c>
      <c r="D13" s="85">
        <v>80</v>
      </c>
      <c r="E13" s="85">
        <v>20</v>
      </c>
      <c r="F13" s="28" t="s">
        <v>88</v>
      </c>
      <c r="G13" s="28" t="s">
        <v>110</v>
      </c>
      <c r="I13" s="53" t="s">
        <v>128</v>
      </c>
      <c r="J13" s="54">
        <v>61</v>
      </c>
      <c r="K13" s="54">
        <v>1240</v>
      </c>
      <c r="L13" s="54">
        <v>1275</v>
      </c>
      <c r="M13" s="54">
        <v>26</v>
      </c>
    </row>
    <row r="14" spans="1:17" x14ac:dyDescent="0.3">
      <c r="A14" s="77" t="s">
        <v>75</v>
      </c>
      <c r="B14" s="82">
        <v>46</v>
      </c>
      <c r="C14" s="82">
        <v>1800</v>
      </c>
      <c r="D14" s="82">
        <v>1815</v>
      </c>
      <c r="E14" s="82">
        <v>31</v>
      </c>
      <c r="F14" s="28" t="s">
        <v>111</v>
      </c>
      <c r="G14" s="28" t="s">
        <v>112</v>
      </c>
      <c r="I14" s="53" t="s">
        <v>132</v>
      </c>
      <c r="J14" s="54">
        <v>69</v>
      </c>
      <c r="K14" s="54">
        <v>18750</v>
      </c>
      <c r="L14" s="54">
        <v>18804</v>
      </c>
      <c r="M14" s="54">
        <v>15</v>
      </c>
    </row>
    <row r="15" spans="1:17" x14ac:dyDescent="0.3">
      <c r="A15" s="77" t="s">
        <v>76</v>
      </c>
      <c r="B15" s="82">
        <v>240</v>
      </c>
      <c r="C15" s="82">
        <v>1400</v>
      </c>
      <c r="D15" s="82">
        <v>1303</v>
      </c>
      <c r="E15" s="82">
        <v>337</v>
      </c>
      <c r="F15" s="28" t="s">
        <v>113</v>
      </c>
      <c r="G15" s="28" t="s">
        <v>114</v>
      </c>
      <c r="I15" s="53" t="s">
        <v>134</v>
      </c>
      <c r="J15" s="54"/>
      <c r="K15" s="54">
        <v>500</v>
      </c>
      <c r="L15" s="54">
        <v>293</v>
      </c>
      <c r="M15" s="54">
        <v>207</v>
      </c>
    </row>
    <row r="16" spans="1:17" x14ac:dyDescent="0.3">
      <c r="A16" s="77" t="s">
        <v>77</v>
      </c>
      <c r="B16" s="84">
        <v>10</v>
      </c>
      <c r="C16" s="84">
        <v>50</v>
      </c>
      <c r="D16" s="84">
        <v>60</v>
      </c>
      <c r="E16" s="83"/>
      <c r="F16" s="28" t="s">
        <v>115</v>
      </c>
      <c r="G16" s="28" t="s">
        <v>116</v>
      </c>
      <c r="I16" s="53" t="s">
        <v>90</v>
      </c>
      <c r="J16" s="54">
        <v>816</v>
      </c>
      <c r="K16" s="54"/>
      <c r="L16" s="54">
        <v>97</v>
      </c>
      <c r="M16" s="54">
        <v>719</v>
      </c>
    </row>
    <row r="17" spans="1:13" x14ac:dyDescent="0.3">
      <c r="A17" s="77" t="s">
        <v>78</v>
      </c>
      <c r="B17" s="83"/>
      <c r="C17" s="83"/>
      <c r="D17" s="83"/>
      <c r="E17" s="83"/>
      <c r="F17" s="28" t="s">
        <v>117</v>
      </c>
      <c r="G17" s="28" t="s">
        <v>118</v>
      </c>
      <c r="I17" s="53" t="s">
        <v>92</v>
      </c>
      <c r="J17" s="54">
        <v>35</v>
      </c>
      <c r="K17" s="54">
        <v>1320</v>
      </c>
      <c r="L17" s="54">
        <v>1342</v>
      </c>
      <c r="M17" s="54">
        <v>13</v>
      </c>
    </row>
    <row r="18" spans="1:13" x14ac:dyDescent="0.3">
      <c r="A18" s="77" t="s">
        <v>79</v>
      </c>
      <c r="B18" s="83"/>
      <c r="C18" s="82">
        <v>3100</v>
      </c>
      <c r="D18" s="82">
        <v>3100</v>
      </c>
      <c r="E18" s="83"/>
      <c r="F18" s="28" t="s">
        <v>119</v>
      </c>
      <c r="G18" s="28" t="s">
        <v>120</v>
      </c>
      <c r="I18" s="53" t="s">
        <v>94</v>
      </c>
      <c r="J18" s="54"/>
      <c r="K18" s="54">
        <v>1640</v>
      </c>
      <c r="L18" s="54">
        <v>1632</v>
      </c>
      <c r="M18" s="54">
        <v>8</v>
      </c>
    </row>
    <row r="19" spans="1:13" x14ac:dyDescent="0.3">
      <c r="A19" s="77" t="s">
        <v>80</v>
      </c>
      <c r="B19" s="82">
        <v>37</v>
      </c>
      <c r="C19" s="82">
        <v>2150</v>
      </c>
      <c r="D19" s="82">
        <v>2150</v>
      </c>
      <c r="E19" s="82">
        <v>37</v>
      </c>
      <c r="F19" s="28" t="s">
        <v>121</v>
      </c>
      <c r="G19" s="28" t="s">
        <v>122</v>
      </c>
      <c r="I19" s="53" t="s">
        <v>105</v>
      </c>
      <c r="J19" s="54">
        <v>39</v>
      </c>
      <c r="K19" s="54">
        <v>64</v>
      </c>
      <c r="L19" s="54">
        <v>64</v>
      </c>
      <c r="M19" s="54">
        <v>39</v>
      </c>
    </row>
    <row r="20" spans="1:13" x14ac:dyDescent="0.3">
      <c r="A20" s="77" t="s">
        <v>81</v>
      </c>
      <c r="B20" s="82">
        <v>115</v>
      </c>
      <c r="C20" s="82">
        <v>1380</v>
      </c>
      <c r="D20" s="82">
        <v>1472</v>
      </c>
      <c r="E20" s="82">
        <v>23</v>
      </c>
      <c r="F20" s="28" t="s">
        <v>123</v>
      </c>
      <c r="G20" s="28" t="s">
        <v>124</v>
      </c>
      <c r="I20" s="53" t="s">
        <v>107</v>
      </c>
      <c r="J20" s="54"/>
      <c r="K20" s="54">
        <v>24</v>
      </c>
      <c r="L20" s="54">
        <v>18</v>
      </c>
      <c r="M20" s="54">
        <v>6</v>
      </c>
    </row>
    <row r="21" spans="1:13" x14ac:dyDescent="0.3">
      <c r="A21" s="77" t="s">
        <v>82</v>
      </c>
      <c r="B21" s="82">
        <v>27</v>
      </c>
      <c r="C21" s="82">
        <v>1750</v>
      </c>
      <c r="D21" s="82">
        <v>1777</v>
      </c>
      <c r="E21" s="83"/>
      <c r="F21" s="28" t="s">
        <v>125</v>
      </c>
      <c r="G21" s="28" t="s">
        <v>126</v>
      </c>
      <c r="I21" s="53" t="s">
        <v>112</v>
      </c>
      <c r="J21" s="54">
        <v>46</v>
      </c>
      <c r="K21" s="54">
        <v>1800</v>
      </c>
      <c r="L21" s="54">
        <v>1815</v>
      </c>
      <c r="M21" s="54">
        <v>31</v>
      </c>
    </row>
    <row r="22" spans="1:13" x14ac:dyDescent="0.3">
      <c r="A22" s="77" t="s">
        <v>83</v>
      </c>
      <c r="B22" s="82">
        <v>61</v>
      </c>
      <c r="C22" s="82">
        <v>1240</v>
      </c>
      <c r="D22" s="82">
        <v>1275</v>
      </c>
      <c r="E22" s="82">
        <v>26</v>
      </c>
      <c r="F22" s="28" t="s">
        <v>127</v>
      </c>
      <c r="G22" s="28" t="s">
        <v>128</v>
      </c>
      <c r="I22" s="53" t="s">
        <v>114</v>
      </c>
      <c r="J22" s="54">
        <v>240</v>
      </c>
      <c r="K22" s="54">
        <v>1400</v>
      </c>
      <c r="L22" s="54">
        <v>1303</v>
      </c>
      <c r="M22" s="54">
        <v>337</v>
      </c>
    </row>
    <row r="23" spans="1:13" x14ac:dyDescent="0.3">
      <c r="A23" s="77" t="s">
        <v>84</v>
      </c>
      <c r="B23" s="83"/>
      <c r="C23" s="83"/>
      <c r="D23" s="83"/>
      <c r="E23" s="83"/>
      <c r="F23" s="28" t="s">
        <v>129</v>
      </c>
      <c r="G23" s="28" t="s">
        <v>130</v>
      </c>
      <c r="I23" s="53" t="s">
        <v>116</v>
      </c>
      <c r="J23" s="54">
        <v>10</v>
      </c>
      <c r="K23" s="54">
        <v>50</v>
      </c>
      <c r="L23" s="54">
        <v>60</v>
      </c>
      <c r="M23" s="54"/>
    </row>
    <row r="24" spans="1:13" x14ac:dyDescent="0.3">
      <c r="A24" s="77" t="s">
        <v>85</v>
      </c>
      <c r="B24" s="82">
        <v>69</v>
      </c>
      <c r="C24" s="82">
        <v>18750</v>
      </c>
      <c r="D24" s="82">
        <v>18804</v>
      </c>
      <c r="E24" s="82">
        <v>15</v>
      </c>
      <c r="F24" s="28" t="s">
        <v>131</v>
      </c>
      <c r="G24" s="28" t="s">
        <v>132</v>
      </c>
      <c r="I24" s="53" t="s">
        <v>118</v>
      </c>
      <c r="J24" s="54"/>
      <c r="K24" s="54"/>
      <c r="L24" s="54"/>
      <c r="M24" s="54"/>
    </row>
    <row r="25" spans="1:13" x14ac:dyDescent="0.3">
      <c r="A25" s="77" t="s">
        <v>86</v>
      </c>
      <c r="B25" s="83"/>
      <c r="C25" s="82">
        <v>500</v>
      </c>
      <c r="D25" s="82">
        <v>293</v>
      </c>
      <c r="E25" s="82">
        <v>207</v>
      </c>
      <c r="F25" s="28" t="s">
        <v>133</v>
      </c>
      <c r="G25" s="28" t="s">
        <v>134</v>
      </c>
      <c r="I25" s="53" t="s">
        <v>126</v>
      </c>
      <c r="J25" s="54">
        <v>27</v>
      </c>
      <c r="K25" s="54">
        <v>1750</v>
      </c>
      <c r="L25" s="54">
        <v>1777</v>
      </c>
      <c r="M25" s="54"/>
    </row>
    <row r="26" spans="1:13" x14ac:dyDescent="0.3">
      <c r="A26" s="77" t="s">
        <v>87</v>
      </c>
      <c r="B26" s="86">
        <v>580</v>
      </c>
      <c r="C26" s="86">
        <v>5000</v>
      </c>
      <c r="D26" s="86">
        <v>1977</v>
      </c>
      <c r="E26" s="86">
        <v>3603</v>
      </c>
      <c r="F26" s="28" t="s">
        <v>135</v>
      </c>
      <c r="G26" s="28" t="s">
        <v>43</v>
      </c>
      <c r="I26" s="53" t="s">
        <v>130</v>
      </c>
      <c r="J26" s="54"/>
      <c r="K26" s="54"/>
      <c r="L26" s="54"/>
      <c r="M26" s="54"/>
    </row>
    <row r="27" spans="1:13" x14ac:dyDescent="0.3">
      <c r="A27" s="49"/>
      <c r="B27" s="58"/>
      <c r="C27" s="58"/>
      <c r="D27" s="58"/>
      <c r="E27" s="58"/>
      <c r="I27" s="53" t="s">
        <v>27</v>
      </c>
      <c r="J27" s="54">
        <v>3793</v>
      </c>
      <c r="K27" s="54">
        <v>75048</v>
      </c>
      <c r="L27" s="54">
        <v>72784</v>
      </c>
      <c r="M27" s="54">
        <v>6057</v>
      </c>
    </row>
    <row r="28" spans="1:13" x14ac:dyDescent="0.3">
      <c r="A28" s="49"/>
      <c r="B28" s="58"/>
      <c r="C28" s="58"/>
      <c r="D28" s="58"/>
      <c r="E28" s="58"/>
    </row>
    <row r="29" spans="1:13" x14ac:dyDescent="0.3">
      <c r="A29" s="49"/>
      <c r="B29" s="50"/>
      <c r="C29" s="50"/>
      <c r="D29" s="50"/>
      <c r="E29" s="58"/>
    </row>
    <row r="30" spans="1:13" x14ac:dyDescent="0.3">
      <c r="A30" s="49"/>
      <c r="B30" s="58"/>
      <c r="C30" s="58"/>
      <c r="D30" s="58"/>
      <c r="E30" s="58"/>
    </row>
    <row r="31" spans="1:13" x14ac:dyDescent="0.3">
      <c r="A31" s="49"/>
      <c r="B31" s="58"/>
      <c r="C31" s="58"/>
      <c r="D31" s="58"/>
      <c r="E31" s="58"/>
    </row>
    <row r="32" spans="1:13" x14ac:dyDescent="0.3">
      <c r="A32" s="49"/>
      <c r="B32" s="58"/>
      <c r="C32" s="58"/>
      <c r="D32" s="58"/>
      <c r="E32" s="58"/>
    </row>
    <row r="33" spans="1:5" x14ac:dyDescent="0.3">
      <c r="A33" s="59"/>
      <c r="B33" s="58"/>
      <c r="C33" s="58"/>
      <c r="D33" s="58"/>
      <c r="E33" s="50"/>
    </row>
    <row r="34" spans="1:5" x14ac:dyDescent="0.3">
      <c r="A34" s="49"/>
      <c r="B34" s="58"/>
      <c r="C34" s="58"/>
      <c r="D34" s="58"/>
      <c r="E34" s="58"/>
    </row>
    <row r="35" spans="1:5" x14ac:dyDescent="0.3">
      <c r="A35" s="49"/>
      <c r="B35" s="58"/>
      <c r="C35" s="58"/>
      <c r="D35" s="58"/>
      <c r="E35" s="58"/>
    </row>
    <row r="36" spans="1:5" x14ac:dyDescent="0.3">
      <c r="A36" s="49"/>
      <c r="B36" s="58"/>
      <c r="C36" s="58"/>
      <c r="D36" s="58"/>
      <c r="E36" s="58"/>
    </row>
    <row r="37" spans="1:5" x14ac:dyDescent="0.3">
      <c r="A37" s="49"/>
      <c r="B37" s="58"/>
      <c r="C37" s="58"/>
      <c r="D37" s="58"/>
      <c r="E37" s="58"/>
    </row>
    <row r="38" spans="1:5" x14ac:dyDescent="0.3">
      <c r="A38" s="49"/>
      <c r="B38" s="58"/>
      <c r="C38" s="58"/>
      <c r="D38" s="58"/>
      <c r="E38" s="50"/>
    </row>
    <row r="39" spans="1:5" x14ac:dyDescent="0.3">
      <c r="A39" s="49"/>
      <c r="B39" s="58"/>
      <c r="C39" s="58"/>
      <c r="D39" s="58"/>
      <c r="E39" s="58"/>
    </row>
    <row r="40" spans="1:5" x14ac:dyDescent="0.3">
      <c r="A40" s="49"/>
      <c r="B40" s="58"/>
      <c r="C40" s="58"/>
      <c r="D40" s="58"/>
      <c r="E40" s="58"/>
    </row>
    <row r="41" spans="1:5" x14ac:dyDescent="0.3">
      <c r="A41" s="49"/>
      <c r="B41" s="50"/>
      <c r="C41" s="50"/>
      <c r="D41" s="50"/>
      <c r="E41" s="58"/>
    </row>
    <row r="42" spans="1:5" x14ac:dyDescent="0.3">
      <c r="A42" s="49"/>
      <c r="B42" s="58"/>
      <c r="C42" s="58"/>
      <c r="D42" s="58"/>
      <c r="E42" s="58"/>
    </row>
    <row r="43" spans="1:5" x14ac:dyDescent="0.3">
      <c r="A43" s="49"/>
      <c r="B43" s="58"/>
      <c r="C43" s="58"/>
      <c r="D43" s="58"/>
      <c r="E43" s="58"/>
    </row>
    <row r="44" spans="1:5" x14ac:dyDescent="0.3">
      <c r="A44" s="49"/>
      <c r="B44" s="58"/>
      <c r="C44" s="58"/>
      <c r="D44" s="58"/>
      <c r="E44" s="58"/>
    </row>
    <row r="45" spans="1:5" x14ac:dyDescent="0.3">
      <c r="A45" s="49"/>
      <c r="B45" s="58"/>
      <c r="C45" s="58"/>
      <c r="D45" s="58"/>
      <c r="E45" s="58"/>
    </row>
    <row r="46" spans="1:5" x14ac:dyDescent="0.3">
      <c r="A46" s="49"/>
      <c r="B46" s="58"/>
      <c r="C46" s="58"/>
      <c r="D46" s="58"/>
      <c r="E46" s="58"/>
    </row>
    <row r="47" spans="1:5" x14ac:dyDescent="0.3">
      <c r="A47" s="49"/>
      <c r="B47" s="58"/>
      <c r="C47" s="58"/>
      <c r="D47" s="58"/>
      <c r="E47" s="58"/>
    </row>
    <row r="48" spans="1:5" x14ac:dyDescent="0.3">
      <c r="A48" s="49"/>
      <c r="B48" s="58"/>
      <c r="C48" s="58"/>
      <c r="D48" s="58"/>
      <c r="E48" s="58"/>
    </row>
    <row r="49" spans="1:5" x14ac:dyDescent="0.3">
      <c r="A49" s="49"/>
      <c r="B49" s="50"/>
      <c r="C49" s="50"/>
      <c r="D49" s="50"/>
      <c r="E49" s="58"/>
    </row>
    <row r="50" spans="1:5" x14ac:dyDescent="0.3">
      <c r="A50" s="49"/>
      <c r="B50" s="58"/>
      <c r="C50" s="58"/>
      <c r="D50" s="58"/>
      <c r="E50" s="58"/>
    </row>
    <row r="51" spans="1:5" x14ac:dyDescent="0.3">
      <c r="A51" s="49"/>
      <c r="B51" s="50"/>
      <c r="C51" s="50"/>
      <c r="D51" s="50"/>
      <c r="E51" s="50"/>
    </row>
    <row r="52" spans="1:5" x14ac:dyDescent="0.3">
      <c r="A52" s="49"/>
      <c r="B52" s="58"/>
      <c r="C52" s="58"/>
      <c r="D52" s="58"/>
      <c r="E52" s="50"/>
    </row>
    <row r="53" spans="1:5" x14ac:dyDescent="0.3">
      <c r="A53" s="49"/>
      <c r="B53" s="58"/>
      <c r="C53" s="58"/>
      <c r="D53" s="58"/>
      <c r="E53" s="58"/>
    </row>
    <row r="54" spans="1:5" x14ac:dyDescent="0.3">
      <c r="A54" s="49"/>
      <c r="B54" s="50"/>
      <c r="C54" s="50"/>
      <c r="D54" s="50"/>
      <c r="E54" s="58"/>
    </row>
    <row r="55" spans="1:5" x14ac:dyDescent="0.3">
      <c r="A55" s="49"/>
      <c r="B55" s="58"/>
      <c r="C55" s="58"/>
      <c r="D55" s="58"/>
      <c r="E55" s="58"/>
    </row>
    <row r="56" spans="1:5" x14ac:dyDescent="0.3">
      <c r="A56" s="49"/>
      <c r="B56" s="58"/>
      <c r="C56" s="58"/>
      <c r="D56" s="58"/>
      <c r="E56" s="58"/>
    </row>
    <row r="57" spans="1:5" x14ac:dyDescent="0.3">
      <c r="A57" s="49"/>
      <c r="B57" s="58"/>
      <c r="C57" s="58"/>
      <c r="D57" s="58"/>
      <c r="E57" s="58"/>
    </row>
    <row r="58" spans="1:5" x14ac:dyDescent="0.3">
      <c r="A58" s="49"/>
      <c r="B58" s="58"/>
      <c r="C58" s="58"/>
      <c r="D58" s="58"/>
      <c r="E58" s="58"/>
    </row>
    <row r="59" spans="1:5" x14ac:dyDescent="0.3">
      <c r="A59" s="49"/>
      <c r="B59" s="58"/>
      <c r="C59" s="58"/>
      <c r="D59" s="58"/>
      <c r="E59" s="58"/>
    </row>
    <row r="60" spans="1:5" x14ac:dyDescent="0.3">
      <c r="A60" s="49"/>
      <c r="B60" s="58"/>
      <c r="C60" s="58"/>
      <c r="D60" s="58"/>
      <c r="E60" s="58"/>
    </row>
    <row r="61" spans="1:5" x14ac:dyDescent="0.3">
      <c r="A61" s="49"/>
      <c r="B61" s="58"/>
      <c r="C61" s="58"/>
      <c r="D61" s="58"/>
      <c r="E61" s="58"/>
    </row>
    <row r="62" spans="1:5" x14ac:dyDescent="0.3">
      <c r="A62" s="49"/>
      <c r="B62" s="58"/>
      <c r="C62" s="58"/>
      <c r="D62" s="58"/>
      <c r="E62" s="58"/>
    </row>
    <row r="63" spans="1:5" x14ac:dyDescent="0.3">
      <c r="A63" s="49"/>
      <c r="B63" s="58"/>
      <c r="C63" s="58"/>
      <c r="D63" s="58"/>
      <c r="E63" s="58"/>
    </row>
    <row r="64" spans="1:5" x14ac:dyDescent="0.3">
      <c r="A64" s="49"/>
      <c r="B64" s="58"/>
      <c r="C64" s="58"/>
      <c r="D64" s="58"/>
      <c r="E64" s="58"/>
    </row>
    <row r="65" spans="1:5" x14ac:dyDescent="0.3">
      <c r="A65" s="49"/>
      <c r="B65" s="58"/>
      <c r="C65" s="58"/>
      <c r="D65" s="58"/>
      <c r="E65" s="58"/>
    </row>
    <row r="66" spans="1:5" x14ac:dyDescent="0.3">
      <c r="A66" s="49"/>
      <c r="B66" s="58"/>
      <c r="C66" s="58"/>
      <c r="D66" s="58"/>
      <c r="E66" s="50"/>
    </row>
    <row r="67" spans="1:5" x14ac:dyDescent="0.3">
      <c r="A67" s="49"/>
      <c r="B67" s="58"/>
      <c r="C67" s="58"/>
      <c r="D67" s="58"/>
      <c r="E67" s="50"/>
    </row>
    <row r="68" spans="1:5" x14ac:dyDescent="0.3">
      <c r="A68" s="49"/>
      <c r="B68" s="58"/>
      <c r="C68" s="58"/>
      <c r="D68" s="58"/>
      <c r="E68" s="58"/>
    </row>
    <row r="69" spans="1:5" x14ac:dyDescent="0.3">
      <c r="A69" s="49"/>
      <c r="B69" s="58"/>
      <c r="C69" s="58"/>
      <c r="D69" s="58"/>
      <c r="E69" s="58"/>
    </row>
    <row r="70" spans="1:5" x14ac:dyDescent="0.3">
      <c r="A70" s="49"/>
      <c r="B70" s="50"/>
      <c r="C70" s="50"/>
      <c r="D70" s="50"/>
      <c r="E70" s="58"/>
    </row>
    <row r="71" spans="1:5" x14ac:dyDescent="0.3">
      <c r="A71" s="49"/>
      <c r="B71" s="50"/>
      <c r="C71" s="50"/>
      <c r="D71" s="50"/>
      <c r="E71" s="50"/>
    </row>
    <row r="72" spans="1:5" x14ac:dyDescent="0.3">
      <c r="A72" s="49"/>
      <c r="B72" s="58"/>
      <c r="C72" s="58"/>
      <c r="D72" s="58"/>
      <c r="E72" s="58"/>
    </row>
    <row r="73" spans="1:5" x14ac:dyDescent="0.3">
      <c r="A73" s="49"/>
      <c r="B73" s="58"/>
      <c r="C73" s="58"/>
      <c r="D73" s="58"/>
      <c r="E73" s="58"/>
    </row>
    <row r="74" spans="1:5" x14ac:dyDescent="0.3">
      <c r="A74" s="49"/>
      <c r="B74" s="50"/>
      <c r="C74" s="50"/>
      <c r="D74" s="50"/>
      <c r="E74" s="58"/>
    </row>
    <row r="75" spans="1:5" x14ac:dyDescent="0.3">
      <c r="A75" s="49"/>
      <c r="B75" s="58"/>
      <c r="C75" s="58"/>
      <c r="D75" s="58"/>
      <c r="E75" s="58"/>
    </row>
    <row r="76" spans="1:5" x14ac:dyDescent="0.3">
      <c r="A76" s="49"/>
      <c r="B76" s="50"/>
      <c r="C76" s="50"/>
      <c r="D76" s="50"/>
      <c r="E76" s="58"/>
    </row>
    <row r="77" spans="1:5" x14ac:dyDescent="0.3">
      <c r="A77" s="49"/>
      <c r="B77" s="50"/>
      <c r="C77" s="50"/>
      <c r="D77" s="50"/>
      <c r="E77" s="58"/>
    </row>
    <row r="78" spans="1:5" x14ac:dyDescent="0.3">
      <c r="A78" s="49"/>
      <c r="B78" s="50"/>
      <c r="C78" s="50"/>
      <c r="D78" s="50"/>
      <c r="E78" s="58"/>
    </row>
    <row r="79" spans="1:5" x14ac:dyDescent="0.3">
      <c r="A79" s="49"/>
      <c r="B79" s="58"/>
      <c r="C79" s="58"/>
      <c r="D79" s="58"/>
      <c r="E79" s="58"/>
    </row>
    <row r="80" spans="1:5" x14ac:dyDescent="0.3">
      <c r="A80" s="49"/>
      <c r="B80" s="58"/>
      <c r="C80" s="58"/>
      <c r="D80" s="58"/>
      <c r="E80" s="50"/>
    </row>
    <row r="81" spans="1:5" x14ac:dyDescent="0.3">
      <c r="A81" s="49"/>
      <c r="B81" s="58"/>
      <c r="C81" s="58"/>
      <c r="D81" s="58"/>
      <c r="E81" s="58"/>
    </row>
    <row r="82" spans="1:5" x14ac:dyDescent="0.3">
      <c r="A82" s="49"/>
      <c r="B82" s="58"/>
      <c r="C82" s="58"/>
      <c r="D82" s="58"/>
      <c r="E82" s="58"/>
    </row>
    <row r="83" spans="1:5" x14ac:dyDescent="0.3">
      <c r="A83" s="49"/>
      <c r="B83" s="58"/>
      <c r="C83" s="58"/>
      <c r="D83" s="58"/>
      <c r="E83" s="58"/>
    </row>
    <row r="84" spans="1:5" x14ac:dyDescent="0.3">
      <c r="A84" s="49"/>
      <c r="B84" s="58"/>
      <c r="C84" s="58"/>
      <c r="D84" s="58"/>
      <c r="E84" s="58"/>
    </row>
    <row r="85" spans="1:5" x14ac:dyDescent="0.3">
      <c r="A85" s="49"/>
      <c r="B85" s="50"/>
      <c r="C85" s="50"/>
      <c r="D85" s="50"/>
      <c r="E85" s="58"/>
    </row>
    <row r="86" spans="1:5" x14ac:dyDescent="0.3">
      <c r="A86" s="49"/>
      <c r="B86" s="58"/>
      <c r="C86" s="58"/>
      <c r="D86" s="58"/>
      <c r="E86" s="50"/>
    </row>
    <row r="87" spans="1:5" x14ac:dyDescent="0.3">
      <c r="A87" s="49"/>
      <c r="B87" s="58"/>
      <c r="C87" s="58"/>
      <c r="D87" s="58"/>
      <c r="E87" s="58"/>
    </row>
    <row r="88" spans="1:5" x14ac:dyDescent="0.3">
      <c r="A88" s="49"/>
      <c r="B88" s="58"/>
      <c r="C88" s="58"/>
      <c r="D88" s="58"/>
      <c r="E88" s="58"/>
    </row>
    <row r="89" spans="1:5" x14ac:dyDescent="0.3">
      <c r="A89" s="49"/>
      <c r="B89" s="58"/>
      <c r="C89" s="58"/>
      <c r="D89" s="58"/>
      <c r="E89" s="58"/>
    </row>
    <row r="90" spans="1:5" x14ac:dyDescent="0.3">
      <c r="A90" s="49"/>
      <c r="B90" s="58"/>
      <c r="C90" s="58"/>
      <c r="D90" s="58"/>
      <c r="E90" s="58"/>
    </row>
    <row r="91" spans="1:5" x14ac:dyDescent="0.3">
      <c r="A91" s="49"/>
      <c r="B91" s="58"/>
      <c r="C91" s="58"/>
      <c r="D91" s="58"/>
      <c r="E91" s="58"/>
    </row>
    <row r="92" spans="1:5" x14ac:dyDescent="0.3">
      <c r="A92" s="49"/>
      <c r="B92" s="50"/>
      <c r="C92" s="50"/>
      <c r="D92" s="50"/>
      <c r="E92" s="58"/>
    </row>
    <row r="93" spans="1:5" x14ac:dyDescent="0.3">
      <c r="A93" s="49"/>
      <c r="B93" s="58"/>
      <c r="C93" s="58"/>
      <c r="D93" s="58"/>
      <c r="E93" s="58"/>
    </row>
    <row r="94" spans="1:5" x14ac:dyDescent="0.3">
      <c r="A94" s="49"/>
      <c r="B94" s="58"/>
      <c r="C94" s="58"/>
      <c r="D94" s="58"/>
      <c r="E94" s="58"/>
    </row>
    <row r="95" spans="1:5" x14ac:dyDescent="0.3">
      <c r="A95" s="49"/>
      <c r="B95" s="58"/>
      <c r="C95" s="58"/>
      <c r="D95" s="58"/>
      <c r="E95" s="58"/>
    </row>
    <row r="96" spans="1:5" x14ac:dyDescent="0.3">
      <c r="A96" s="49"/>
      <c r="B96" s="50"/>
      <c r="C96" s="50"/>
      <c r="D96" s="50"/>
      <c r="E96" s="58"/>
    </row>
    <row r="97" spans="1:5" x14ac:dyDescent="0.3">
      <c r="A97" s="49"/>
      <c r="B97" s="50"/>
      <c r="C97" s="50"/>
      <c r="D97" s="50"/>
      <c r="E97" s="50"/>
    </row>
    <row r="98" spans="1:5" x14ac:dyDescent="0.3">
      <c r="A98" s="49"/>
      <c r="B98" s="58"/>
      <c r="C98" s="58"/>
      <c r="D98" s="58"/>
      <c r="E98" s="58"/>
    </row>
    <row r="99" spans="1:5" x14ac:dyDescent="0.3">
      <c r="A99" s="49"/>
      <c r="B99" s="58"/>
      <c r="C99" s="58"/>
      <c r="D99" s="58"/>
      <c r="E99" s="58"/>
    </row>
    <row r="100" spans="1:5" x14ac:dyDescent="0.3">
      <c r="A100" s="49"/>
      <c r="B100" s="58"/>
      <c r="C100" s="58"/>
      <c r="D100" s="58"/>
      <c r="E100" s="50"/>
    </row>
    <row r="101" spans="1:5" x14ac:dyDescent="0.3">
      <c r="A101" s="49"/>
      <c r="B101" s="50"/>
      <c r="C101" s="50"/>
      <c r="D101" s="50"/>
      <c r="E101" s="50"/>
    </row>
    <row r="102" spans="1:5" x14ac:dyDescent="0.3">
      <c r="A102" s="49"/>
      <c r="B102" s="58"/>
      <c r="C102" s="58"/>
      <c r="D102" s="58"/>
      <c r="E102" s="58"/>
    </row>
    <row r="103" spans="1:5" x14ac:dyDescent="0.3">
      <c r="A103" s="49"/>
      <c r="B103" s="58"/>
      <c r="C103" s="58"/>
      <c r="D103" s="58"/>
      <c r="E103" s="58"/>
    </row>
    <row r="104" spans="1:5" x14ac:dyDescent="0.3">
      <c r="A104" s="49"/>
      <c r="B104" s="58"/>
      <c r="C104" s="58"/>
      <c r="D104" s="58"/>
      <c r="E104" s="58"/>
    </row>
    <row r="105" spans="1:5" x14ac:dyDescent="0.3">
      <c r="A105" s="49"/>
      <c r="B105" s="58"/>
      <c r="C105" s="58"/>
      <c r="D105" s="58"/>
      <c r="E105" s="58"/>
    </row>
    <row r="106" spans="1:5" x14ac:dyDescent="0.3">
      <c r="A106" s="49"/>
      <c r="B106" s="58"/>
      <c r="C106" s="58"/>
      <c r="D106" s="58"/>
      <c r="E106" s="58"/>
    </row>
    <row r="107" spans="1:5" x14ac:dyDescent="0.3">
      <c r="A107" s="49"/>
      <c r="B107" s="50"/>
      <c r="C107" s="50"/>
      <c r="D107" s="50"/>
      <c r="E107" s="50"/>
    </row>
    <row r="108" spans="1:5" x14ac:dyDescent="0.3">
      <c r="A108" s="49"/>
      <c r="B108" s="58"/>
      <c r="C108" s="58"/>
      <c r="D108" s="58"/>
      <c r="E108" s="58"/>
    </row>
    <row r="109" spans="1:5" x14ac:dyDescent="0.3">
      <c r="A109" s="49"/>
      <c r="B109" s="50"/>
      <c r="C109" s="50"/>
      <c r="D109" s="50"/>
      <c r="E109" s="58"/>
    </row>
    <row r="110" spans="1:5" x14ac:dyDescent="0.3">
      <c r="A110" s="49"/>
      <c r="B110" s="58"/>
      <c r="C110" s="58"/>
      <c r="D110" s="58"/>
      <c r="E110" s="58"/>
    </row>
    <row r="111" spans="1:5" x14ac:dyDescent="0.3">
      <c r="A111" s="49"/>
      <c r="B111" s="50"/>
      <c r="C111" s="50"/>
      <c r="D111" s="50"/>
      <c r="E111" s="5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2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29" t="s">
        <v>32</v>
      </c>
      <c r="C3" s="3"/>
      <c r="D3" s="4"/>
      <c r="E3" s="36">
        <f t="shared" ref="E3:E4" ca="1" si="0">VLOOKUP($B3,FinalDeal_Vlookup,2,0)</f>
        <v>184</v>
      </c>
      <c r="F3" s="37">
        <f ca="1">VLOOKUP($B3,FinalDeal_Vlookup,3,0)</f>
        <v>300</v>
      </c>
      <c r="G3" s="38">
        <v>0</v>
      </c>
      <c r="H3" s="38">
        <f t="shared" ref="H3:H4" ca="1" si="1">VLOOKUP($B3,FinalDeal_Vlookup,4,0)</f>
        <v>462</v>
      </c>
      <c r="I3" s="38">
        <v>0</v>
      </c>
      <c r="J3" s="38">
        <v>0</v>
      </c>
      <c r="K3" s="38">
        <v>0</v>
      </c>
      <c r="L3" s="38">
        <v>0</v>
      </c>
      <c r="M3" s="39">
        <f t="shared" ref="M3:M4" ca="1" si="2">VLOOKUP($B3,FinalDeal_Vlookup,5,0)</f>
        <v>22</v>
      </c>
    </row>
    <row r="4" spans="1:13" x14ac:dyDescent="0.3">
      <c r="A4" s="16"/>
      <c r="B4" s="4" t="s">
        <v>43</v>
      </c>
      <c r="C4" s="3"/>
      <c r="D4" s="4"/>
      <c r="E4" s="40">
        <f t="shared" ca="1" si="0"/>
        <v>580</v>
      </c>
      <c r="F4" s="37">
        <f t="shared" ref="F4:F27" ca="1" si="3">VLOOKUP($B4,FinalDeal_Vlookup,3,0)</f>
        <v>5000</v>
      </c>
      <c r="G4" s="37">
        <v>0</v>
      </c>
      <c r="H4" s="37">
        <f t="shared" ca="1" si="1"/>
        <v>1977</v>
      </c>
      <c r="I4" s="37">
        <v>0</v>
      </c>
      <c r="J4" s="37">
        <v>0</v>
      </c>
      <c r="K4" s="37">
        <v>0</v>
      </c>
      <c r="L4" s="37">
        <v>0</v>
      </c>
      <c r="M4" s="41">
        <f t="shared" ca="1" si="2"/>
        <v>3603</v>
      </c>
    </row>
    <row r="5" spans="1:13" x14ac:dyDescent="0.3">
      <c r="A5" s="16"/>
      <c r="B5" s="4" t="s">
        <v>97</v>
      </c>
      <c r="C5" s="3"/>
      <c r="D5" s="4"/>
      <c r="E5" s="40">
        <f t="shared" ref="E5:E27" ca="1" si="4">VLOOKUP($B5,FinalDeal_Vlookup,2,0)</f>
        <v>0</v>
      </c>
      <c r="F5" s="37">
        <f t="shared" ca="1" si="3"/>
        <v>22500</v>
      </c>
      <c r="G5" s="37">
        <v>0</v>
      </c>
      <c r="H5" s="37">
        <f t="shared" ref="H5:H27" ca="1" si="5">VLOOKUP($B5,FinalDeal_Vlookup,4,0)</f>
        <v>22471</v>
      </c>
      <c r="I5" s="37">
        <v>0</v>
      </c>
      <c r="J5" s="37">
        <v>0</v>
      </c>
      <c r="K5" s="37">
        <v>0</v>
      </c>
      <c r="L5" s="37">
        <v>0</v>
      </c>
      <c r="M5" s="41">
        <f t="shared" ref="M5:M27" ca="1" si="6">VLOOKUP($B5,FinalDeal_Vlookup,5,0)</f>
        <v>29</v>
      </c>
    </row>
    <row r="6" spans="1:13" x14ac:dyDescent="0.3">
      <c r="A6" s="16"/>
      <c r="B6" s="4" t="s">
        <v>99</v>
      </c>
      <c r="C6" s="3"/>
      <c r="D6" s="4"/>
      <c r="E6" s="40">
        <f t="shared" ca="1" si="4"/>
        <v>1200</v>
      </c>
      <c r="F6" s="37">
        <f t="shared" ca="1" si="3"/>
        <v>5000</v>
      </c>
      <c r="G6" s="37">
        <v>0</v>
      </c>
      <c r="H6" s="37">
        <f t="shared" ca="1" si="5"/>
        <v>5799</v>
      </c>
      <c r="I6" s="37">
        <v>0</v>
      </c>
      <c r="J6" s="37">
        <v>0</v>
      </c>
      <c r="K6" s="37">
        <v>0</v>
      </c>
      <c r="L6" s="37">
        <v>0</v>
      </c>
      <c r="M6" s="41">
        <f t="shared" ca="1" si="6"/>
        <v>401</v>
      </c>
    </row>
    <row r="7" spans="1:13" x14ac:dyDescent="0.3">
      <c r="A7" s="16"/>
      <c r="B7" s="4" t="s">
        <v>101</v>
      </c>
      <c r="C7" s="3"/>
      <c r="D7" s="4"/>
      <c r="E7" s="40">
        <f t="shared" ca="1" si="4"/>
        <v>134</v>
      </c>
      <c r="F7" s="37">
        <f t="shared" ca="1" si="3"/>
        <v>2930</v>
      </c>
      <c r="G7" s="37">
        <v>0</v>
      </c>
      <c r="H7" s="37">
        <f t="shared" ca="1" si="5"/>
        <v>2895</v>
      </c>
      <c r="I7" s="37">
        <v>0</v>
      </c>
      <c r="J7" s="37">
        <v>0</v>
      </c>
      <c r="K7" s="37">
        <v>0</v>
      </c>
      <c r="L7" s="37">
        <v>0</v>
      </c>
      <c r="M7" s="41">
        <f t="shared" ca="1" si="6"/>
        <v>169</v>
      </c>
    </row>
    <row r="8" spans="1:13" x14ac:dyDescent="0.3">
      <c r="A8" s="16"/>
      <c r="B8" s="4" t="s">
        <v>103</v>
      </c>
      <c r="C8" s="3"/>
      <c r="D8" s="4"/>
      <c r="E8" s="40">
        <f t="shared" ca="1" si="4"/>
        <v>200</v>
      </c>
      <c r="F8" s="37">
        <f t="shared" ca="1" si="3"/>
        <v>3600</v>
      </c>
      <c r="G8" s="37">
        <v>0</v>
      </c>
      <c r="H8" s="37">
        <f t="shared" ca="1" si="5"/>
        <v>3488</v>
      </c>
      <c r="I8" s="37">
        <v>0</v>
      </c>
      <c r="J8" s="37">
        <v>0</v>
      </c>
      <c r="K8" s="37">
        <v>0</v>
      </c>
      <c r="L8" s="37">
        <v>0</v>
      </c>
      <c r="M8" s="41">
        <f t="shared" ca="1" si="6"/>
        <v>312</v>
      </c>
    </row>
    <row r="9" spans="1:13" x14ac:dyDescent="0.3">
      <c r="A9" s="16"/>
      <c r="B9" s="4" t="s">
        <v>109</v>
      </c>
      <c r="C9" s="3"/>
      <c r="D9" s="4"/>
      <c r="E9" s="40">
        <f t="shared" ca="1" si="4"/>
        <v>0</v>
      </c>
      <c r="F9" s="37">
        <f t="shared" ca="1" si="3"/>
        <v>450</v>
      </c>
      <c r="G9" s="37">
        <v>0</v>
      </c>
      <c r="H9" s="37">
        <f t="shared" ca="1" si="5"/>
        <v>410</v>
      </c>
      <c r="I9" s="37">
        <v>0</v>
      </c>
      <c r="J9" s="37">
        <v>0</v>
      </c>
      <c r="K9" s="37">
        <v>0</v>
      </c>
      <c r="L9" s="37">
        <v>0</v>
      </c>
      <c r="M9" s="41">
        <f t="shared" ca="1" si="6"/>
        <v>40</v>
      </c>
    </row>
    <row r="10" spans="1:13" x14ac:dyDescent="0.3">
      <c r="A10" s="16"/>
      <c r="B10" s="4" t="s">
        <v>110</v>
      </c>
      <c r="C10" s="3"/>
      <c r="D10" s="4"/>
      <c r="E10" s="40">
        <f t="shared" ca="1" si="4"/>
        <v>0</v>
      </c>
      <c r="F10" s="37">
        <f t="shared" ca="1" si="3"/>
        <v>100</v>
      </c>
      <c r="G10" s="37">
        <v>0</v>
      </c>
      <c r="H10" s="37">
        <f t="shared" ca="1" si="5"/>
        <v>80</v>
      </c>
      <c r="I10" s="37">
        <v>0</v>
      </c>
      <c r="J10" s="37">
        <v>0</v>
      </c>
      <c r="K10" s="37">
        <v>0</v>
      </c>
      <c r="L10" s="37">
        <v>0</v>
      </c>
      <c r="M10" s="41">
        <f t="shared" ca="1" si="6"/>
        <v>20</v>
      </c>
    </row>
    <row r="11" spans="1:13" x14ac:dyDescent="0.3">
      <c r="A11" s="16"/>
      <c r="B11" s="4" t="s">
        <v>120</v>
      </c>
      <c r="C11" s="3"/>
      <c r="D11" s="4"/>
      <c r="E11" s="40">
        <f t="shared" ca="1" si="4"/>
        <v>0</v>
      </c>
      <c r="F11" s="37">
        <f t="shared" ca="1" si="3"/>
        <v>3100</v>
      </c>
      <c r="G11" s="37">
        <v>0</v>
      </c>
      <c r="H11" s="37">
        <f t="shared" ca="1" si="5"/>
        <v>3100</v>
      </c>
      <c r="I11" s="37">
        <v>0</v>
      </c>
      <c r="J11" s="37">
        <v>0</v>
      </c>
      <c r="K11" s="37">
        <v>0</v>
      </c>
      <c r="L11" s="37">
        <v>0</v>
      </c>
      <c r="M11" s="41">
        <f t="shared" ca="1" si="6"/>
        <v>0</v>
      </c>
    </row>
    <row r="12" spans="1:13" x14ac:dyDescent="0.3">
      <c r="A12" s="16"/>
      <c r="B12" s="4" t="s">
        <v>122</v>
      </c>
      <c r="C12" s="3"/>
      <c r="D12" s="4"/>
      <c r="E12" s="40">
        <f t="shared" ca="1" si="4"/>
        <v>37</v>
      </c>
      <c r="F12" s="37">
        <f t="shared" ca="1" si="3"/>
        <v>2150</v>
      </c>
      <c r="G12" s="37">
        <v>0</v>
      </c>
      <c r="H12" s="37">
        <f t="shared" ca="1" si="5"/>
        <v>2150</v>
      </c>
      <c r="I12" s="37">
        <v>0</v>
      </c>
      <c r="J12" s="37">
        <v>0</v>
      </c>
      <c r="K12" s="37">
        <v>0</v>
      </c>
      <c r="L12" s="37">
        <v>0</v>
      </c>
      <c r="M12" s="41">
        <f t="shared" ca="1" si="6"/>
        <v>37</v>
      </c>
    </row>
    <row r="13" spans="1:13" x14ac:dyDescent="0.3">
      <c r="A13" s="16"/>
      <c r="B13" s="4" t="s">
        <v>124</v>
      </c>
      <c r="C13" s="3"/>
      <c r="D13" s="4"/>
      <c r="E13" s="40">
        <f t="shared" ca="1" si="4"/>
        <v>115</v>
      </c>
      <c r="F13" s="37">
        <f t="shared" ca="1" si="3"/>
        <v>1380</v>
      </c>
      <c r="G13" s="37">
        <v>0</v>
      </c>
      <c r="H13" s="37">
        <f t="shared" ca="1" si="5"/>
        <v>1472</v>
      </c>
      <c r="I13" s="37">
        <v>0</v>
      </c>
      <c r="J13" s="37">
        <v>0</v>
      </c>
      <c r="K13" s="37">
        <v>0</v>
      </c>
      <c r="L13" s="37">
        <v>0</v>
      </c>
      <c r="M13" s="41">
        <f t="shared" ca="1" si="6"/>
        <v>23</v>
      </c>
    </row>
    <row r="14" spans="1:13" x14ac:dyDescent="0.3">
      <c r="A14" s="16"/>
      <c r="B14" s="4" t="s">
        <v>128</v>
      </c>
      <c r="C14" s="3"/>
      <c r="D14" s="4"/>
      <c r="E14" s="40">
        <f t="shared" ca="1" si="4"/>
        <v>61</v>
      </c>
      <c r="F14" s="37">
        <f t="shared" ca="1" si="3"/>
        <v>1240</v>
      </c>
      <c r="G14" s="37">
        <v>0</v>
      </c>
      <c r="H14" s="37">
        <f t="shared" ca="1" si="5"/>
        <v>1275</v>
      </c>
      <c r="I14" s="37">
        <v>0</v>
      </c>
      <c r="J14" s="37">
        <v>0</v>
      </c>
      <c r="K14" s="37">
        <v>0</v>
      </c>
      <c r="L14" s="37">
        <v>0</v>
      </c>
      <c r="M14" s="41">
        <f t="shared" ca="1" si="6"/>
        <v>26</v>
      </c>
    </row>
    <row r="15" spans="1:13" x14ac:dyDescent="0.3">
      <c r="A15" s="16"/>
      <c r="B15" s="4" t="s">
        <v>132</v>
      </c>
      <c r="C15" s="3"/>
      <c r="D15" s="4"/>
      <c r="E15" s="40">
        <f t="shared" ca="1" si="4"/>
        <v>69</v>
      </c>
      <c r="F15" s="37">
        <f t="shared" ca="1" si="3"/>
        <v>18750</v>
      </c>
      <c r="G15" s="37">
        <v>0</v>
      </c>
      <c r="H15" s="37">
        <f t="shared" ca="1" si="5"/>
        <v>18804</v>
      </c>
      <c r="I15" s="37">
        <v>0</v>
      </c>
      <c r="J15" s="37">
        <v>0</v>
      </c>
      <c r="K15" s="37">
        <v>0</v>
      </c>
      <c r="L15" s="37">
        <v>0</v>
      </c>
      <c r="M15" s="41">
        <f t="shared" ca="1" si="6"/>
        <v>15</v>
      </c>
    </row>
    <row r="16" spans="1:13" x14ac:dyDescent="0.3">
      <c r="A16" s="16"/>
      <c r="B16" s="4" t="s">
        <v>134</v>
      </c>
      <c r="C16" s="3"/>
      <c r="D16" s="4"/>
      <c r="E16" s="40">
        <f t="shared" ca="1" si="4"/>
        <v>0</v>
      </c>
      <c r="F16" s="37">
        <f t="shared" ca="1" si="3"/>
        <v>500</v>
      </c>
      <c r="G16" s="37">
        <v>0</v>
      </c>
      <c r="H16" s="37">
        <f t="shared" ca="1" si="5"/>
        <v>293</v>
      </c>
      <c r="I16" s="37">
        <v>0</v>
      </c>
      <c r="J16" s="37">
        <v>0</v>
      </c>
      <c r="K16" s="37">
        <v>0</v>
      </c>
      <c r="L16" s="37">
        <v>0</v>
      </c>
      <c r="M16" s="41">
        <f t="shared" ca="1" si="6"/>
        <v>207</v>
      </c>
    </row>
    <row r="17" spans="1:13" x14ac:dyDescent="0.3">
      <c r="A17" s="16"/>
      <c r="B17" s="4" t="s">
        <v>90</v>
      </c>
      <c r="C17" s="3"/>
      <c r="D17" s="4"/>
      <c r="E17" s="40">
        <f t="shared" ca="1" si="4"/>
        <v>816</v>
      </c>
      <c r="F17" s="37">
        <f t="shared" ca="1" si="3"/>
        <v>0</v>
      </c>
      <c r="G17" s="37">
        <v>0</v>
      </c>
      <c r="H17" s="37">
        <f t="shared" ca="1" si="5"/>
        <v>97</v>
      </c>
      <c r="I17" s="37">
        <v>0</v>
      </c>
      <c r="J17" s="37">
        <v>0</v>
      </c>
      <c r="K17" s="37">
        <v>0</v>
      </c>
      <c r="L17" s="37">
        <v>0</v>
      </c>
      <c r="M17" s="41">
        <f t="shared" ca="1" si="6"/>
        <v>719</v>
      </c>
    </row>
    <row r="18" spans="1:13" x14ac:dyDescent="0.3">
      <c r="A18" s="16"/>
      <c r="B18" s="4" t="s">
        <v>92</v>
      </c>
      <c r="C18" s="3"/>
      <c r="D18" s="4"/>
      <c r="E18" s="40">
        <f t="shared" ca="1" si="4"/>
        <v>35</v>
      </c>
      <c r="F18" s="37">
        <f t="shared" ca="1" si="3"/>
        <v>1320</v>
      </c>
      <c r="G18" s="37">
        <v>0</v>
      </c>
      <c r="H18" s="37">
        <f t="shared" ca="1" si="5"/>
        <v>1342</v>
      </c>
      <c r="I18" s="37">
        <v>0</v>
      </c>
      <c r="J18" s="37">
        <v>0</v>
      </c>
      <c r="K18" s="37">
        <v>0</v>
      </c>
      <c r="L18" s="37">
        <v>0</v>
      </c>
      <c r="M18" s="41">
        <f t="shared" ca="1" si="6"/>
        <v>13</v>
      </c>
    </row>
    <row r="19" spans="1:13" x14ac:dyDescent="0.3">
      <c r="A19" s="16"/>
      <c r="B19" s="4" t="s">
        <v>94</v>
      </c>
      <c r="C19" s="3"/>
      <c r="D19" s="4"/>
      <c r="E19" s="40">
        <f t="shared" ca="1" si="4"/>
        <v>0</v>
      </c>
      <c r="F19" s="37">
        <f t="shared" ca="1" si="3"/>
        <v>1640</v>
      </c>
      <c r="G19" s="37">
        <v>0</v>
      </c>
      <c r="H19" s="37">
        <f t="shared" ca="1" si="5"/>
        <v>1632</v>
      </c>
      <c r="I19" s="37">
        <v>0</v>
      </c>
      <c r="J19" s="37">
        <v>0</v>
      </c>
      <c r="K19" s="37">
        <v>0</v>
      </c>
      <c r="L19" s="37">
        <v>0</v>
      </c>
      <c r="M19" s="41">
        <f t="shared" ca="1" si="6"/>
        <v>8</v>
      </c>
    </row>
    <row r="20" spans="1:13" x14ac:dyDescent="0.3">
      <c r="A20" s="16"/>
      <c r="B20" s="4" t="s">
        <v>105</v>
      </c>
      <c r="C20" s="3"/>
      <c r="D20" s="4"/>
      <c r="E20" s="40">
        <f t="shared" ca="1" si="4"/>
        <v>39</v>
      </c>
      <c r="F20" s="37">
        <f t="shared" ca="1" si="3"/>
        <v>64</v>
      </c>
      <c r="G20" s="37">
        <v>0</v>
      </c>
      <c r="H20" s="37">
        <f t="shared" ca="1" si="5"/>
        <v>64</v>
      </c>
      <c r="I20" s="37">
        <v>0</v>
      </c>
      <c r="J20" s="37">
        <v>0</v>
      </c>
      <c r="K20" s="37">
        <v>0</v>
      </c>
      <c r="L20" s="37">
        <v>0</v>
      </c>
      <c r="M20" s="41">
        <f t="shared" ca="1" si="6"/>
        <v>39</v>
      </c>
    </row>
    <row r="21" spans="1:13" x14ac:dyDescent="0.3">
      <c r="A21" s="16"/>
      <c r="B21" s="4" t="s">
        <v>107</v>
      </c>
      <c r="C21" s="3"/>
      <c r="D21" s="4"/>
      <c r="E21" s="40">
        <f t="shared" ca="1" si="4"/>
        <v>0</v>
      </c>
      <c r="F21" s="37">
        <f t="shared" ca="1" si="3"/>
        <v>24</v>
      </c>
      <c r="G21" s="37">
        <v>0</v>
      </c>
      <c r="H21" s="37">
        <f t="shared" ca="1" si="5"/>
        <v>18</v>
      </c>
      <c r="I21" s="37">
        <v>0</v>
      </c>
      <c r="J21" s="37">
        <v>0</v>
      </c>
      <c r="K21" s="37">
        <v>0</v>
      </c>
      <c r="L21" s="37">
        <v>0</v>
      </c>
      <c r="M21" s="41">
        <f t="shared" ca="1" si="6"/>
        <v>6</v>
      </c>
    </row>
    <row r="22" spans="1:13" x14ac:dyDescent="0.3">
      <c r="A22" s="16"/>
      <c r="B22" s="4" t="s">
        <v>112</v>
      </c>
      <c r="C22" s="3"/>
      <c r="D22" s="4"/>
      <c r="E22" s="40">
        <f t="shared" ca="1" si="4"/>
        <v>46</v>
      </c>
      <c r="F22" s="37">
        <f t="shared" ca="1" si="3"/>
        <v>1800</v>
      </c>
      <c r="G22" s="37">
        <v>0</v>
      </c>
      <c r="H22" s="37">
        <f t="shared" ca="1" si="5"/>
        <v>1815</v>
      </c>
      <c r="I22" s="37">
        <v>0</v>
      </c>
      <c r="J22" s="37">
        <v>0</v>
      </c>
      <c r="K22" s="37">
        <v>0</v>
      </c>
      <c r="L22" s="37">
        <v>0</v>
      </c>
      <c r="M22" s="41">
        <f t="shared" ca="1" si="6"/>
        <v>31</v>
      </c>
    </row>
    <row r="23" spans="1:13" x14ac:dyDescent="0.3">
      <c r="A23" s="16"/>
      <c r="B23" s="4" t="s">
        <v>114</v>
      </c>
      <c r="C23" s="3"/>
      <c r="D23" s="4"/>
      <c r="E23" s="40">
        <f t="shared" ca="1" si="4"/>
        <v>240</v>
      </c>
      <c r="F23" s="37">
        <f t="shared" ca="1" si="3"/>
        <v>1400</v>
      </c>
      <c r="G23" s="37">
        <v>0</v>
      </c>
      <c r="H23" s="37">
        <f t="shared" ca="1" si="5"/>
        <v>1303</v>
      </c>
      <c r="I23" s="37">
        <v>0</v>
      </c>
      <c r="J23" s="37">
        <v>0</v>
      </c>
      <c r="K23" s="37">
        <v>0</v>
      </c>
      <c r="L23" s="37">
        <v>0</v>
      </c>
      <c r="M23" s="41">
        <f t="shared" ca="1" si="6"/>
        <v>337</v>
      </c>
    </row>
    <row r="24" spans="1:13" x14ac:dyDescent="0.3">
      <c r="A24" s="16"/>
      <c r="B24" s="4" t="s">
        <v>116</v>
      </c>
      <c r="C24" s="3"/>
      <c r="D24" s="4"/>
      <c r="E24" s="40">
        <f t="shared" ca="1" si="4"/>
        <v>10</v>
      </c>
      <c r="F24" s="37">
        <f t="shared" ca="1" si="3"/>
        <v>50</v>
      </c>
      <c r="G24" s="37">
        <v>0</v>
      </c>
      <c r="H24" s="37">
        <f t="shared" ca="1" si="5"/>
        <v>60</v>
      </c>
      <c r="I24" s="37">
        <v>0</v>
      </c>
      <c r="J24" s="37">
        <v>0</v>
      </c>
      <c r="K24" s="37">
        <v>0</v>
      </c>
      <c r="L24" s="37">
        <v>0</v>
      </c>
      <c r="M24" s="41">
        <f t="shared" ca="1" si="6"/>
        <v>0</v>
      </c>
    </row>
    <row r="25" spans="1:13" x14ac:dyDescent="0.3">
      <c r="A25" s="16"/>
      <c r="B25" s="4" t="s">
        <v>118</v>
      </c>
      <c r="C25" s="3"/>
      <c r="D25" s="4"/>
      <c r="E25" s="40">
        <f t="shared" ca="1" si="4"/>
        <v>0</v>
      </c>
      <c r="F25" s="37">
        <f t="shared" ca="1" si="3"/>
        <v>0</v>
      </c>
      <c r="G25" s="37">
        <v>0</v>
      </c>
      <c r="H25" s="37">
        <f t="shared" ca="1" si="5"/>
        <v>0</v>
      </c>
      <c r="I25" s="37">
        <v>0</v>
      </c>
      <c r="J25" s="37">
        <v>0</v>
      </c>
      <c r="K25" s="37">
        <v>0</v>
      </c>
      <c r="L25" s="37">
        <v>0</v>
      </c>
      <c r="M25" s="41">
        <f t="shared" ca="1" si="6"/>
        <v>0</v>
      </c>
    </row>
    <row r="26" spans="1:13" x14ac:dyDescent="0.3">
      <c r="A26" s="16"/>
      <c r="B26" s="4" t="s">
        <v>126</v>
      </c>
      <c r="C26" s="3"/>
      <c r="D26" s="4"/>
      <c r="E26" s="40">
        <f t="shared" ca="1" si="4"/>
        <v>27</v>
      </c>
      <c r="F26" s="37">
        <f t="shared" ca="1" si="3"/>
        <v>1750</v>
      </c>
      <c r="G26" s="37">
        <v>0</v>
      </c>
      <c r="H26" s="37">
        <f t="shared" ca="1" si="5"/>
        <v>1777</v>
      </c>
      <c r="I26" s="37">
        <v>0</v>
      </c>
      <c r="J26" s="37">
        <v>0</v>
      </c>
      <c r="K26" s="37">
        <v>0</v>
      </c>
      <c r="L26" s="37">
        <v>0</v>
      </c>
      <c r="M26" s="41">
        <f t="shared" ca="1" si="6"/>
        <v>0</v>
      </c>
    </row>
    <row r="27" spans="1:13" ht="15" thickBot="1" x14ac:dyDescent="0.35">
      <c r="A27" s="16"/>
      <c r="B27" s="4" t="s">
        <v>130</v>
      </c>
      <c r="C27" s="3"/>
      <c r="D27" s="4"/>
      <c r="E27" s="40">
        <f t="shared" ca="1" si="4"/>
        <v>0</v>
      </c>
      <c r="F27" s="37">
        <f t="shared" ca="1" si="3"/>
        <v>0</v>
      </c>
      <c r="G27" s="37">
        <v>0</v>
      </c>
      <c r="H27" s="37">
        <f t="shared" ca="1" si="5"/>
        <v>0</v>
      </c>
      <c r="I27" s="37">
        <v>0</v>
      </c>
      <c r="J27" s="37">
        <v>0</v>
      </c>
      <c r="K27" s="37">
        <v>0</v>
      </c>
      <c r="L27" s="37">
        <v>0</v>
      </c>
      <c r="M27" s="41">
        <f t="shared" ca="1" si="6"/>
        <v>0</v>
      </c>
    </row>
    <row r="28" spans="1:13" ht="15" thickBot="1" x14ac:dyDescent="0.35">
      <c r="A28" s="16"/>
      <c r="B28" s="19"/>
      <c r="C28" s="18"/>
      <c r="D28" s="19" t="s">
        <v>18</v>
      </c>
      <c r="E28" s="23">
        <f ca="1">SUM(E3:E27)</f>
        <v>3793</v>
      </c>
      <c r="F28" s="23">
        <f ca="1">SUM(F3:F27)</f>
        <v>75048</v>
      </c>
      <c r="G28" s="23">
        <f>SUM(G3:G27)</f>
        <v>0</v>
      </c>
      <c r="H28" s="23">
        <f ca="1">SUM(H3:H27)</f>
        <v>72784</v>
      </c>
      <c r="I28" s="23">
        <f>SUM(I3:I27)</f>
        <v>0</v>
      </c>
      <c r="J28" s="23">
        <f>SUM(J3:J27)</f>
        <v>0</v>
      </c>
      <c r="K28" s="23">
        <f>SUM(K3:K27)</f>
        <v>0</v>
      </c>
      <c r="L28" s="23">
        <f>SUM(L3:L27)</f>
        <v>0</v>
      </c>
      <c r="M28" s="24">
        <f ca="1">SUM(M3:M27)</f>
        <v>6057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3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1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4.4" customHeight="1" x14ac:dyDescent="0.3">
      <c r="A3" s="61" t="s">
        <v>140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" customHeight="1" x14ac:dyDescent="0.3">
      <c r="A4" s="61" t="s">
        <v>141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4.4" customHeight="1" x14ac:dyDescent="0.3">
      <c r="A5" s="61" t="s">
        <v>39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4.4" customHeight="1" x14ac:dyDescent="0.3">
      <c r="A6" s="60" t="s">
        <v>42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14.4" customHeight="1" x14ac:dyDescent="0.3">
      <c r="A7" s="60" t="s">
        <v>136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x14ac:dyDescent="0.3">
      <c r="A8" s="55" t="s">
        <v>12</v>
      </c>
      <c r="B8" s="55" t="s">
        <v>137</v>
      </c>
      <c r="C8" s="55" t="s">
        <v>40</v>
      </c>
      <c r="D8" s="55" t="s">
        <v>3</v>
      </c>
      <c r="E8" s="55" t="s">
        <v>4</v>
      </c>
      <c r="F8" s="55" t="s">
        <v>5</v>
      </c>
      <c r="G8" s="55" t="s">
        <v>6</v>
      </c>
      <c r="H8" s="55" t="s">
        <v>7</v>
      </c>
      <c r="I8" s="55" t="s">
        <v>8</v>
      </c>
      <c r="J8" s="55" t="s">
        <v>9</v>
      </c>
      <c r="K8" s="55" t="s">
        <v>10</v>
      </c>
      <c r="L8" s="55" t="s">
        <v>11</v>
      </c>
    </row>
    <row r="9" spans="1:12" x14ac:dyDescent="0.3">
      <c r="A9" s="56" t="s">
        <v>138</v>
      </c>
      <c r="B9" s="57">
        <v>9061110</v>
      </c>
      <c r="C9" s="56" t="s">
        <v>90</v>
      </c>
      <c r="D9" s="57">
        <v>816</v>
      </c>
      <c r="E9" s="57">
        <v>0</v>
      </c>
      <c r="F9" s="57">
        <v>0</v>
      </c>
      <c r="G9" s="57">
        <v>97</v>
      </c>
      <c r="H9" s="57">
        <v>0</v>
      </c>
      <c r="I9" s="57">
        <v>0</v>
      </c>
      <c r="J9" s="57">
        <v>0</v>
      </c>
      <c r="K9" s="57">
        <v>0</v>
      </c>
      <c r="L9" s="57">
        <v>719</v>
      </c>
    </row>
    <row r="10" spans="1:12" x14ac:dyDescent="0.3">
      <c r="A10" s="56" t="s">
        <v>138</v>
      </c>
      <c r="B10" s="57">
        <v>9061110</v>
      </c>
      <c r="C10" s="56" t="s">
        <v>92</v>
      </c>
      <c r="D10" s="57">
        <v>35</v>
      </c>
      <c r="E10" s="57">
        <v>1600</v>
      </c>
      <c r="F10" s="57">
        <v>280</v>
      </c>
      <c r="G10" s="57">
        <v>1342</v>
      </c>
      <c r="H10" s="57">
        <v>0</v>
      </c>
      <c r="I10" s="57">
        <v>0</v>
      </c>
      <c r="J10" s="57">
        <v>0</v>
      </c>
      <c r="K10" s="57">
        <v>0</v>
      </c>
      <c r="L10" s="57">
        <v>13</v>
      </c>
    </row>
    <row r="11" spans="1:12" x14ac:dyDescent="0.3">
      <c r="A11" s="56" t="s">
        <v>138</v>
      </c>
      <c r="B11" s="57">
        <v>9061110</v>
      </c>
      <c r="C11" s="56" t="s">
        <v>94</v>
      </c>
      <c r="D11" s="57">
        <v>0</v>
      </c>
      <c r="E11" s="57">
        <v>2000</v>
      </c>
      <c r="F11" s="57">
        <v>360</v>
      </c>
      <c r="G11" s="57">
        <v>1632</v>
      </c>
      <c r="H11" s="57">
        <v>0</v>
      </c>
      <c r="I11" s="57">
        <v>0</v>
      </c>
      <c r="J11" s="57">
        <v>0</v>
      </c>
      <c r="K11" s="57">
        <v>0</v>
      </c>
      <c r="L11" s="57">
        <v>8</v>
      </c>
    </row>
    <row r="12" spans="1:12" x14ac:dyDescent="0.3">
      <c r="A12" s="56" t="s">
        <v>138</v>
      </c>
      <c r="B12" s="57">
        <v>9061110</v>
      </c>
      <c r="C12" s="56" t="s">
        <v>38</v>
      </c>
      <c r="D12" s="57">
        <v>0</v>
      </c>
      <c r="E12" s="57">
        <v>2500</v>
      </c>
      <c r="F12" s="57">
        <v>0</v>
      </c>
      <c r="G12" s="57">
        <v>2750</v>
      </c>
      <c r="H12" s="57">
        <v>150</v>
      </c>
      <c r="I12" s="57">
        <v>0</v>
      </c>
      <c r="J12" s="57">
        <v>0</v>
      </c>
      <c r="K12" s="57">
        <v>0</v>
      </c>
      <c r="L12" s="57">
        <v>-100</v>
      </c>
    </row>
    <row r="13" spans="1:12" x14ac:dyDescent="0.3">
      <c r="A13" s="56" t="s">
        <v>138</v>
      </c>
      <c r="B13" s="57">
        <v>9061110</v>
      </c>
      <c r="C13" s="56" t="s">
        <v>32</v>
      </c>
      <c r="D13" s="57">
        <v>184</v>
      </c>
      <c r="E13" s="57">
        <v>300</v>
      </c>
      <c r="F13" s="57">
        <v>0</v>
      </c>
      <c r="G13" s="57">
        <v>462</v>
      </c>
      <c r="H13" s="57">
        <v>0</v>
      </c>
      <c r="I13" s="57">
        <v>0</v>
      </c>
      <c r="J13" s="57">
        <v>0</v>
      </c>
      <c r="K13" s="57">
        <v>0</v>
      </c>
      <c r="L13" s="57">
        <v>22</v>
      </c>
    </row>
    <row r="14" spans="1:12" x14ac:dyDescent="0.3">
      <c r="A14" s="56" t="s">
        <v>138</v>
      </c>
      <c r="B14" s="57">
        <v>9061110</v>
      </c>
      <c r="C14" s="56" t="s">
        <v>43</v>
      </c>
      <c r="D14" s="57">
        <v>580</v>
      </c>
      <c r="E14" s="57">
        <v>5000</v>
      </c>
      <c r="F14" s="57">
        <v>0</v>
      </c>
      <c r="G14" s="57">
        <v>1977</v>
      </c>
      <c r="H14" s="57">
        <v>0</v>
      </c>
      <c r="I14" s="57">
        <v>0</v>
      </c>
      <c r="J14" s="57">
        <v>0</v>
      </c>
      <c r="K14" s="57">
        <v>0</v>
      </c>
      <c r="L14" s="57">
        <v>3603</v>
      </c>
    </row>
    <row r="15" spans="1:12" x14ac:dyDescent="0.3">
      <c r="A15" s="56" t="s">
        <v>138</v>
      </c>
      <c r="B15" s="57">
        <v>9061110</v>
      </c>
      <c r="C15" s="56" t="s">
        <v>97</v>
      </c>
      <c r="D15" s="57">
        <v>0</v>
      </c>
      <c r="E15" s="57">
        <v>22500</v>
      </c>
      <c r="F15" s="57">
        <v>0</v>
      </c>
      <c r="G15" s="57">
        <v>22471</v>
      </c>
      <c r="H15" s="57">
        <v>0</v>
      </c>
      <c r="I15" s="57">
        <v>0</v>
      </c>
      <c r="J15" s="57">
        <v>0</v>
      </c>
      <c r="K15" s="57">
        <v>0</v>
      </c>
      <c r="L15" s="57">
        <v>29</v>
      </c>
    </row>
    <row r="16" spans="1:12" x14ac:dyDescent="0.3">
      <c r="A16" s="56" t="s">
        <v>138</v>
      </c>
      <c r="B16" s="57">
        <v>9061110</v>
      </c>
      <c r="C16" s="56" t="s">
        <v>101</v>
      </c>
      <c r="D16" s="57">
        <v>134</v>
      </c>
      <c r="E16" s="57">
        <v>3630</v>
      </c>
      <c r="F16" s="57">
        <v>700</v>
      </c>
      <c r="G16" s="57">
        <v>2895</v>
      </c>
      <c r="H16" s="57">
        <v>0</v>
      </c>
      <c r="I16" s="57">
        <v>0</v>
      </c>
      <c r="J16" s="57">
        <v>0</v>
      </c>
      <c r="K16" s="57">
        <v>0</v>
      </c>
      <c r="L16" s="57">
        <v>169</v>
      </c>
    </row>
    <row r="17" spans="1:12" x14ac:dyDescent="0.3">
      <c r="A17" s="56" t="s">
        <v>138</v>
      </c>
      <c r="B17" s="57">
        <v>9061110</v>
      </c>
      <c r="C17" s="56" t="s">
        <v>103</v>
      </c>
      <c r="D17" s="57">
        <v>200</v>
      </c>
      <c r="E17" s="57">
        <v>3800</v>
      </c>
      <c r="F17" s="57">
        <v>200</v>
      </c>
      <c r="G17" s="57">
        <v>3488</v>
      </c>
      <c r="H17" s="57">
        <v>0</v>
      </c>
      <c r="I17" s="57">
        <v>0</v>
      </c>
      <c r="J17" s="57">
        <v>0</v>
      </c>
      <c r="K17" s="57">
        <v>0</v>
      </c>
      <c r="L17" s="57">
        <v>312</v>
      </c>
    </row>
    <row r="18" spans="1:12" x14ac:dyDescent="0.3">
      <c r="A18" s="56" t="s">
        <v>138</v>
      </c>
      <c r="B18" s="57">
        <v>9061110</v>
      </c>
      <c r="C18" s="56" t="s">
        <v>99</v>
      </c>
      <c r="D18" s="57">
        <v>1200</v>
      </c>
      <c r="E18" s="57">
        <v>7000</v>
      </c>
      <c r="F18" s="57">
        <v>2000</v>
      </c>
      <c r="G18" s="57">
        <v>5799</v>
      </c>
      <c r="H18" s="57">
        <v>0</v>
      </c>
      <c r="I18" s="57">
        <v>0</v>
      </c>
      <c r="J18" s="57">
        <v>0</v>
      </c>
      <c r="K18" s="57">
        <v>0</v>
      </c>
      <c r="L18" s="57">
        <v>401</v>
      </c>
    </row>
    <row r="19" spans="1:12" x14ac:dyDescent="0.3">
      <c r="A19" s="56" t="s">
        <v>138</v>
      </c>
      <c r="B19" s="57">
        <v>9061110</v>
      </c>
      <c r="C19" s="56" t="s">
        <v>107</v>
      </c>
      <c r="D19" s="57">
        <v>0</v>
      </c>
      <c r="E19" s="57">
        <v>24</v>
      </c>
      <c r="F19" s="57">
        <v>0</v>
      </c>
      <c r="G19" s="57">
        <v>18</v>
      </c>
      <c r="H19" s="57">
        <v>0</v>
      </c>
      <c r="I19" s="57">
        <v>0</v>
      </c>
      <c r="J19" s="57">
        <v>0</v>
      </c>
      <c r="K19" s="57">
        <v>0</v>
      </c>
      <c r="L19" s="57">
        <v>6</v>
      </c>
    </row>
    <row r="20" spans="1:12" x14ac:dyDescent="0.3">
      <c r="A20" s="56" t="s">
        <v>138</v>
      </c>
      <c r="B20" s="57">
        <v>9061110</v>
      </c>
      <c r="C20" s="56" t="s">
        <v>105</v>
      </c>
      <c r="D20" s="57">
        <v>39</v>
      </c>
      <c r="E20" s="57">
        <v>64</v>
      </c>
      <c r="F20" s="57">
        <v>0</v>
      </c>
      <c r="G20" s="57">
        <v>64</v>
      </c>
      <c r="H20" s="57">
        <v>0</v>
      </c>
      <c r="I20" s="57">
        <v>0</v>
      </c>
      <c r="J20" s="57">
        <v>0</v>
      </c>
      <c r="K20" s="57">
        <v>0</v>
      </c>
      <c r="L20" s="57">
        <v>39</v>
      </c>
    </row>
    <row r="21" spans="1:12" x14ac:dyDescent="0.3">
      <c r="A21" s="56" t="s">
        <v>138</v>
      </c>
      <c r="B21" s="57">
        <v>9061110</v>
      </c>
      <c r="C21" s="56" t="s">
        <v>109</v>
      </c>
      <c r="D21" s="57">
        <v>0</v>
      </c>
      <c r="E21" s="57">
        <v>450</v>
      </c>
      <c r="F21" s="57">
        <v>0</v>
      </c>
      <c r="G21" s="57">
        <v>410</v>
      </c>
      <c r="H21" s="57">
        <v>0</v>
      </c>
      <c r="I21" s="57">
        <v>0</v>
      </c>
      <c r="J21" s="57">
        <v>0</v>
      </c>
      <c r="K21" s="57">
        <v>0</v>
      </c>
      <c r="L21" s="57">
        <v>40</v>
      </c>
    </row>
    <row r="22" spans="1:12" x14ac:dyDescent="0.3">
      <c r="A22" s="56" t="s">
        <v>138</v>
      </c>
      <c r="B22" s="57">
        <v>9061110</v>
      </c>
      <c r="C22" s="56" t="s">
        <v>110</v>
      </c>
      <c r="D22" s="57">
        <v>0</v>
      </c>
      <c r="E22" s="57">
        <v>100</v>
      </c>
      <c r="F22" s="57">
        <v>0</v>
      </c>
      <c r="G22" s="57">
        <v>80</v>
      </c>
      <c r="H22" s="57">
        <v>0</v>
      </c>
      <c r="I22" s="57">
        <v>0</v>
      </c>
      <c r="J22" s="57">
        <v>0</v>
      </c>
      <c r="K22" s="57">
        <v>0</v>
      </c>
      <c r="L22" s="57">
        <v>20</v>
      </c>
    </row>
    <row r="23" spans="1:12" x14ac:dyDescent="0.3">
      <c r="A23" s="56" t="s">
        <v>138</v>
      </c>
      <c r="B23" s="57">
        <v>9061110</v>
      </c>
      <c r="C23" s="56" t="s">
        <v>112</v>
      </c>
      <c r="D23" s="57">
        <v>46</v>
      </c>
      <c r="E23" s="57">
        <v>1800</v>
      </c>
      <c r="F23" s="57">
        <v>0</v>
      </c>
      <c r="G23" s="57">
        <v>1815</v>
      </c>
      <c r="H23" s="57">
        <v>0</v>
      </c>
      <c r="I23" s="57">
        <v>0</v>
      </c>
      <c r="J23" s="57">
        <v>0</v>
      </c>
      <c r="K23" s="57">
        <v>0</v>
      </c>
      <c r="L23" s="57">
        <v>31</v>
      </c>
    </row>
    <row r="24" spans="1:12" x14ac:dyDescent="0.3">
      <c r="A24" s="56" t="s">
        <v>138</v>
      </c>
      <c r="B24" s="57">
        <v>9061110</v>
      </c>
      <c r="C24" s="56" t="s">
        <v>114</v>
      </c>
      <c r="D24" s="57">
        <v>240</v>
      </c>
      <c r="E24" s="57">
        <v>1400</v>
      </c>
      <c r="F24" s="57">
        <v>0</v>
      </c>
      <c r="G24" s="57">
        <v>1303</v>
      </c>
      <c r="H24" s="57">
        <v>0</v>
      </c>
      <c r="I24" s="57">
        <v>0</v>
      </c>
      <c r="J24" s="57">
        <v>0</v>
      </c>
      <c r="K24" s="57">
        <v>0</v>
      </c>
      <c r="L24" s="57">
        <v>337</v>
      </c>
    </row>
    <row r="25" spans="1:12" x14ac:dyDescent="0.3">
      <c r="A25" s="56" t="s">
        <v>138</v>
      </c>
      <c r="B25" s="57">
        <v>9061110</v>
      </c>
      <c r="C25" s="56" t="s">
        <v>116</v>
      </c>
      <c r="D25" s="57">
        <v>10</v>
      </c>
      <c r="E25" s="57">
        <v>50</v>
      </c>
      <c r="F25" s="57">
        <v>0</v>
      </c>
      <c r="G25" s="57">
        <v>60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</row>
    <row r="26" spans="1:12" x14ac:dyDescent="0.3">
      <c r="A26" s="56" t="s">
        <v>138</v>
      </c>
      <c r="B26" s="57">
        <v>9061110</v>
      </c>
      <c r="C26" s="56" t="s">
        <v>122</v>
      </c>
      <c r="D26" s="57">
        <v>37</v>
      </c>
      <c r="E26" s="57">
        <v>2170</v>
      </c>
      <c r="F26" s="57">
        <v>20</v>
      </c>
      <c r="G26" s="57">
        <v>2163</v>
      </c>
      <c r="H26" s="57">
        <v>13</v>
      </c>
      <c r="I26" s="57">
        <v>0</v>
      </c>
      <c r="J26" s="57">
        <v>0</v>
      </c>
      <c r="K26" s="57">
        <v>0</v>
      </c>
      <c r="L26" s="57">
        <v>37</v>
      </c>
    </row>
    <row r="27" spans="1:12" x14ac:dyDescent="0.3">
      <c r="A27" s="56" t="s">
        <v>138</v>
      </c>
      <c r="B27" s="57">
        <v>9061110</v>
      </c>
      <c r="C27" s="56" t="s">
        <v>124</v>
      </c>
      <c r="D27" s="57">
        <v>115</v>
      </c>
      <c r="E27" s="57">
        <v>1380</v>
      </c>
      <c r="F27" s="57">
        <v>0</v>
      </c>
      <c r="G27" s="57">
        <v>1472</v>
      </c>
      <c r="H27" s="57">
        <v>0</v>
      </c>
      <c r="I27" s="57">
        <v>0</v>
      </c>
      <c r="J27" s="57">
        <v>0</v>
      </c>
      <c r="K27" s="57">
        <v>0</v>
      </c>
      <c r="L27" s="57">
        <v>23</v>
      </c>
    </row>
    <row r="28" spans="1:12" x14ac:dyDescent="0.3">
      <c r="A28" s="56" t="s">
        <v>138</v>
      </c>
      <c r="B28" s="57">
        <v>9061110</v>
      </c>
      <c r="C28" s="56" t="s">
        <v>120</v>
      </c>
      <c r="D28" s="57">
        <v>0</v>
      </c>
      <c r="E28" s="57">
        <v>3100</v>
      </c>
      <c r="F28" s="57">
        <v>0</v>
      </c>
      <c r="G28" s="57">
        <v>3100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</row>
    <row r="29" spans="1:12" x14ac:dyDescent="0.3">
      <c r="A29" s="56" t="s">
        <v>138</v>
      </c>
      <c r="B29" s="57">
        <v>9061110</v>
      </c>
      <c r="C29" s="56" t="s">
        <v>126</v>
      </c>
      <c r="D29" s="57">
        <v>27</v>
      </c>
      <c r="E29" s="57">
        <v>2490</v>
      </c>
      <c r="F29" s="57">
        <v>740</v>
      </c>
      <c r="G29" s="57">
        <v>1777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</row>
    <row r="30" spans="1:12" x14ac:dyDescent="0.3">
      <c r="A30" s="56" t="s">
        <v>138</v>
      </c>
      <c r="B30" s="57">
        <v>9061110</v>
      </c>
      <c r="C30" s="56" t="s">
        <v>128</v>
      </c>
      <c r="D30" s="57">
        <v>61</v>
      </c>
      <c r="E30" s="57">
        <v>1240</v>
      </c>
      <c r="F30" s="57">
        <v>0</v>
      </c>
      <c r="G30" s="57">
        <v>1275</v>
      </c>
      <c r="H30" s="57">
        <v>0</v>
      </c>
      <c r="I30" s="57">
        <v>0</v>
      </c>
      <c r="J30" s="57">
        <v>0</v>
      </c>
      <c r="K30" s="57">
        <v>0</v>
      </c>
      <c r="L30" s="57">
        <v>26</v>
      </c>
    </row>
    <row r="31" spans="1:12" x14ac:dyDescent="0.3">
      <c r="A31" s="56" t="s">
        <v>138</v>
      </c>
      <c r="B31" s="57">
        <v>9061110</v>
      </c>
      <c r="C31" s="56" t="s">
        <v>134</v>
      </c>
      <c r="D31" s="57">
        <v>0</v>
      </c>
      <c r="E31" s="57">
        <v>500</v>
      </c>
      <c r="F31" s="57">
        <v>0</v>
      </c>
      <c r="G31" s="57">
        <v>293</v>
      </c>
      <c r="H31" s="57">
        <v>0</v>
      </c>
      <c r="I31" s="57">
        <v>0</v>
      </c>
      <c r="J31" s="57">
        <v>0</v>
      </c>
      <c r="K31" s="57">
        <v>0</v>
      </c>
      <c r="L31" s="57">
        <v>207</v>
      </c>
    </row>
    <row r="32" spans="1:12" x14ac:dyDescent="0.3">
      <c r="A32" s="56" t="s">
        <v>138</v>
      </c>
      <c r="B32" s="57">
        <v>9061110</v>
      </c>
      <c r="C32" s="56" t="s">
        <v>132</v>
      </c>
      <c r="D32" s="57">
        <v>69</v>
      </c>
      <c r="E32" s="57">
        <v>18750</v>
      </c>
      <c r="F32" s="57">
        <v>0</v>
      </c>
      <c r="G32" s="57">
        <v>18804</v>
      </c>
      <c r="H32" s="57">
        <v>0</v>
      </c>
      <c r="I32" s="57">
        <v>0</v>
      </c>
      <c r="J32" s="57">
        <v>0</v>
      </c>
      <c r="K32" s="57">
        <v>0</v>
      </c>
      <c r="L32" s="57">
        <v>15</v>
      </c>
    </row>
    <row r="33" spans="1:12" x14ac:dyDescent="0.3">
      <c r="A33" s="87" t="s">
        <v>139</v>
      </c>
      <c r="B33" s="56"/>
      <c r="C33" s="56"/>
      <c r="D33" s="57">
        <v>3793</v>
      </c>
      <c r="E33" s="57">
        <v>81848</v>
      </c>
      <c r="F33" s="57">
        <v>4300</v>
      </c>
      <c r="G33" s="57">
        <v>75547</v>
      </c>
      <c r="H33" s="57">
        <v>163</v>
      </c>
      <c r="I33" s="57">
        <v>0</v>
      </c>
      <c r="J33" s="57">
        <v>0</v>
      </c>
      <c r="K33" s="57">
        <v>0</v>
      </c>
      <c r="L33" s="57">
        <v>5957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6"/>
  <sheetViews>
    <sheetView workbookViewId="0">
      <selection activeCell="B1" sqref="B1:B26"/>
    </sheetView>
  </sheetViews>
  <sheetFormatPr defaultRowHeight="14.4" x14ac:dyDescent="0.3"/>
  <sheetData>
    <row r="1" spans="1:3" x14ac:dyDescent="0.3">
      <c r="A1" t="s">
        <v>90</v>
      </c>
      <c r="B1">
        <f>VLOOKUP(A1,'[2]Product Master Sheet'!$B$2:$F$506,5,0)</f>
        <v>14</v>
      </c>
      <c r="C1">
        <v>816</v>
      </c>
    </row>
    <row r="2" spans="1:3" x14ac:dyDescent="0.3">
      <c r="A2" t="s">
        <v>92</v>
      </c>
      <c r="B2">
        <f>VLOOKUP(A2,'[2]Product Master Sheet'!$B$2:$F$506,5,0)</f>
        <v>27</v>
      </c>
      <c r="C2">
        <v>35</v>
      </c>
    </row>
    <row r="3" spans="1:3" x14ac:dyDescent="0.3">
      <c r="A3" t="s">
        <v>94</v>
      </c>
      <c r="B3">
        <f>VLOOKUP(A3,'[2]Product Master Sheet'!$B$2:$F$506,5,0)</f>
        <v>28</v>
      </c>
      <c r="C3">
        <v>0</v>
      </c>
    </row>
    <row r="4" spans="1:3" x14ac:dyDescent="0.3">
      <c r="A4" t="s">
        <v>38</v>
      </c>
      <c r="B4">
        <f>VLOOKUP(A4,'[2]Product Master Sheet'!$B$2:$F$506,5,0)</f>
        <v>30</v>
      </c>
      <c r="C4">
        <v>0</v>
      </c>
    </row>
    <row r="5" spans="1:3" x14ac:dyDescent="0.3">
      <c r="A5" t="s">
        <v>32</v>
      </c>
      <c r="B5">
        <f>VLOOKUP(A5,'[2]Product Master Sheet'!$B$2:$F$506,5,0)</f>
        <v>34</v>
      </c>
      <c r="C5">
        <v>184</v>
      </c>
    </row>
    <row r="6" spans="1:3" x14ac:dyDescent="0.3">
      <c r="A6" t="s">
        <v>43</v>
      </c>
      <c r="B6">
        <f>VLOOKUP(A6,'[2]Product Master Sheet'!$B$2:$F$506,5,0)</f>
        <v>39</v>
      </c>
      <c r="C6">
        <v>580</v>
      </c>
    </row>
    <row r="7" spans="1:3" x14ac:dyDescent="0.3">
      <c r="A7" t="s">
        <v>97</v>
      </c>
      <c r="B7">
        <f>VLOOKUP(A7,'[2]Product Master Sheet'!$B$2:$F$506,5,0)</f>
        <v>43</v>
      </c>
      <c r="C7">
        <v>0</v>
      </c>
    </row>
    <row r="8" spans="1:3" x14ac:dyDescent="0.3">
      <c r="A8" t="s">
        <v>101</v>
      </c>
      <c r="B8">
        <f>VLOOKUP(A8,'[2]Product Master Sheet'!$B$2:$F$506,5,0)</f>
        <v>136</v>
      </c>
      <c r="C8">
        <v>134</v>
      </c>
    </row>
    <row r="9" spans="1:3" x14ac:dyDescent="0.3">
      <c r="A9" t="s">
        <v>103</v>
      </c>
      <c r="B9">
        <f>VLOOKUP(A9,'[2]Product Master Sheet'!$B$2:$F$506,5,0)</f>
        <v>137</v>
      </c>
      <c r="C9">
        <v>200</v>
      </c>
    </row>
    <row r="10" spans="1:3" x14ac:dyDescent="0.3">
      <c r="A10" t="s">
        <v>99</v>
      </c>
      <c r="B10">
        <f>VLOOKUP(A10,'[2]Product Master Sheet'!$B$2:$F$506,5,0)</f>
        <v>138</v>
      </c>
      <c r="C10">
        <v>1200</v>
      </c>
    </row>
    <row r="11" spans="1:3" x14ac:dyDescent="0.3">
      <c r="A11" t="s">
        <v>107</v>
      </c>
      <c r="B11">
        <f>VLOOKUP(A11,'[2]Product Master Sheet'!$B$2:$F$506,5,0)</f>
        <v>147</v>
      </c>
      <c r="C11">
        <v>0</v>
      </c>
    </row>
    <row r="12" spans="1:3" x14ac:dyDescent="0.3">
      <c r="A12" t="s">
        <v>105</v>
      </c>
      <c r="B12">
        <f>VLOOKUP(A12,'[2]Product Master Sheet'!$B$2:$F$506,5,0)</f>
        <v>148</v>
      </c>
      <c r="C12">
        <v>39</v>
      </c>
    </row>
    <row r="13" spans="1:3" x14ac:dyDescent="0.3">
      <c r="A13" t="s">
        <v>109</v>
      </c>
      <c r="B13">
        <f>VLOOKUP(A13,'[2]Product Master Sheet'!$B$2:$F$506,5,0)</f>
        <v>162</v>
      </c>
      <c r="C13">
        <v>0</v>
      </c>
    </row>
    <row r="14" spans="1:3" x14ac:dyDescent="0.3">
      <c r="A14" t="s">
        <v>110</v>
      </c>
      <c r="B14">
        <f>VLOOKUP(A14,'[2]Product Master Sheet'!$B$2:$F$506,5,0)</f>
        <v>163</v>
      </c>
      <c r="C14">
        <v>0</v>
      </c>
    </row>
    <row r="15" spans="1:3" x14ac:dyDescent="0.3">
      <c r="A15" t="s">
        <v>112</v>
      </c>
      <c r="B15">
        <f>VLOOKUP(A15,'[2]Product Master Sheet'!$B$2:$F$506,5,0)</f>
        <v>223</v>
      </c>
      <c r="C15">
        <v>46</v>
      </c>
    </row>
    <row r="16" spans="1:3" x14ac:dyDescent="0.3">
      <c r="A16" t="s">
        <v>114</v>
      </c>
      <c r="B16">
        <f>VLOOKUP(A16,'[2]Product Master Sheet'!$B$2:$F$506,5,0)</f>
        <v>225</v>
      </c>
      <c r="C16">
        <v>240</v>
      </c>
    </row>
    <row r="17" spans="1:3" x14ac:dyDescent="0.3">
      <c r="A17" t="s">
        <v>116</v>
      </c>
      <c r="B17">
        <f>VLOOKUP(A17,'[2]Product Master Sheet'!$B$2:$F$506,5,0)</f>
        <v>275</v>
      </c>
      <c r="C17">
        <v>10</v>
      </c>
    </row>
    <row r="18" spans="1:3" x14ac:dyDescent="0.3">
      <c r="A18" t="s">
        <v>122</v>
      </c>
      <c r="B18">
        <f>VLOOKUP(A18,'[2]Product Master Sheet'!$B$2:$F$506,5,0)</f>
        <v>290</v>
      </c>
      <c r="C18">
        <v>37</v>
      </c>
    </row>
    <row r="19" spans="1:3" x14ac:dyDescent="0.3">
      <c r="A19" t="s">
        <v>124</v>
      </c>
      <c r="B19">
        <f>VLOOKUP(A19,'[2]Product Master Sheet'!$B$2:$F$506,5,0)</f>
        <v>292</v>
      </c>
      <c r="C19">
        <v>115</v>
      </c>
    </row>
    <row r="20" spans="1:3" x14ac:dyDescent="0.3">
      <c r="A20" t="s">
        <v>120</v>
      </c>
      <c r="B20">
        <f>VLOOKUP(A20,'[2]Product Master Sheet'!$B$2:$F$506,5,0)</f>
        <v>294</v>
      </c>
      <c r="C20">
        <v>0</v>
      </c>
    </row>
    <row r="21" spans="1:3" x14ac:dyDescent="0.3">
      <c r="A21" t="s">
        <v>126</v>
      </c>
      <c r="B21">
        <f>VLOOKUP(A21,'[2]Product Master Sheet'!$B$2:$F$506,5,0)</f>
        <v>296</v>
      </c>
      <c r="C21">
        <v>27</v>
      </c>
    </row>
    <row r="22" spans="1:3" x14ac:dyDescent="0.3">
      <c r="A22" t="s">
        <v>128</v>
      </c>
      <c r="B22">
        <f>VLOOKUP(A22,'[2]Product Master Sheet'!$B$2:$F$506,5,0)</f>
        <v>297</v>
      </c>
      <c r="C22">
        <v>61</v>
      </c>
    </row>
    <row r="23" spans="1:3" x14ac:dyDescent="0.3">
      <c r="A23" t="s">
        <v>134</v>
      </c>
      <c r="B23">
        <f>VLOOKUP(A23,'[2]Product Master Sheet'!$B$2:$F$506,5,0)</f>
        <v>305</v>
      </c>
      <c r="C23">
        <v>0</v>
      </c>
    </row>
    <row r="24" spans="1:3" x14ac:dyDescent="0.3">
      <c r="A24" t="s">
        <v>132</v>
      </c>
      <c r="B24">
        <f>VLOOKUP(A24,'[2]Product Master Sheet'!$B$2:$F$506,5,0)</f>
        <v>307</v>
      </c>
      <c r="C24">
        <v>69</v>
      </c>
    </row>
    <row r="25" spans="1:3" x14ac:dyDescent="0.3">
      <c r="A25" t="s">
        <v>118</v>
      </c>
      <c r="B25">
        <f>VLOOKUP(A25,'[2]Product Master Sheet'!$B$2:$F$506,5,0)</f>
        <v>276</v>
      </c>
      <c r="C25">
        <v>0</v>
      </c>
    </row>
    <row r="26" spans="1:3" x14ac:dyDescent="0.3">
      <c r="A26" t="s">
        <v>130</v>
      </c>
      <c r="B26">
        <f>VLOOKUP(A26,'[2]Product Master Sheet'!$B$2:$F$506,5,0)</f>
        <v>298</v>
      </c>
      <c r="C2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30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2" t="s">
        <v>44</v>
      </c>
      <c r="C1" s="63"/>
      <c r="D1" s="63"/>
      <c r="E1" s="63"/>
      <c r="F1" s="63"/>
      <c r="G1" s="63"/>
      <c r="H1" s="63"/>
      <c r="I1" s="63"/>
      <c r="J1" s="64"/>
      <c r="K1" s="62" t="s">
        <v>45</v>
      </c>
      <c r="L1" s="63"/>
      <c r="M1" s="63"/>
      <c r="N1" s="63"/>
      <c r="O1" s="63"/>
      <c r="P1" s="63"/>
      <c r="Q1" s="63"/>
      <c r="R1" s="63"/>
      <c r="S1" s="64"/>
      <c r="T1" s="62" t="s">
        <v>13</v>
      </c>
      <c r="U1" s="63"/>
      <c r="V1" s="63"/>
      <c r="W1" s="63"/>
      <c r="X1" s="63"/>
      <c r="Y1" s="63"/>
      <c r="Z1" s="63"/>
      <c r="AA1" s="63"/>
      <c r="AB1" s="6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17" t="s">
        <v>90</v>
      </c>
      <c r="B4" s="20">
        <v>816</v>
      </c>
      <c r="C4" s="20">
        <v>0</v>
      </c>
      <c r="D4" s="20">
        <v>0</v>
      </c>
      <c r="E4" s="20">
        <v>97</v>
      </c>
      <c r="F4" s="20">
        <v>0</v>
      </c>
      <c r="G4" s="20">
        <v>0</v>
      </c>
      <c r="H4" s="20">
        <v>0</v>
      </c>
      <c r="I4" s="20">
        <v>0</v>
      </c>
      <c r="J4" s="20">
        <v>719</v>
      </c>
      <c r="K4" s="26">
        <v>816</v>
      </c>
      <c r="L4" s="20">
        <v>0</v>
      </c>
      <c r="M4" s="20">
        <v>0</v>
      </c>
      <c r="N4" s="20">
        <v>97</v>
      </c>
      <c r="O4" s="20">
        <v>0</v>
      </c>
      <c r="P4" s="20">
        <v>0</v>
      </c>
      <c r="Q4" s="20">
        <v>0</v>
      </c>
      <c r="R4" s="20">
        <v>0</v>
      </c>
      <c r="S4" s="25">
        <v>719</v>
      </c>
      <c r="T4" s="20">
        <f t="shared" ref="T4:T29" si="0">B4-K4</f>
        <v>0</v>
      </c>
      <c r="U4" s="20">
        <f t="shared" ref="U4:U29" si="1">C4-L4</f>
        <v>0</v>
      </c>
      <c r="V4" s="20">
        <f t="shared" ref="V4:V29" si="2">D4-M4</f>
        <v>0</v>
      </c>
      <c r="W4" s="20">
        <f t="shared" ref="W4:W29" si="3">E4-N4</f>
        <v>0</v>
      </c>
      <c r="X4" s="20">
        <f t="shared" ref="X4:X29" si="4">F4-O4</f>
        <v>0</v>
      </c>
      <c r="Y4" s="20">
        <f t="shared" ref="Y4:Y29" si="5">G4-P4</f>
        <v>0</v>
      </c>
      <c r="Z4" s="20">
        <f t="shared" ref="Z4:Z29" si="6">H4-Q4</f>
        <v>0</v>
      </c>
      <c r="AA4" s="20">
        <f t="shared" ref="AA4:AA29" si="7">I4-R4</f>
        <v>0</v>
      </c>
      <c r="AB4" s="20">
        <f t="shared" ref="AB4:AB29" si="8">J4-S4</f>
        <v>0</v>
      </c>
      <c r="AC4" s="17" t="str">
        <f t="shared" ref="AC4:AC29" si="9">IF(AND(T4=0,AB4=0),"Ok","Issue")</f>
        <v>Ok</v>
      </c>
    </row>
    <row r="5" spans="1:29" x14ac:dyDescent="0.3">
      <c r="A5" s="17" t="s">
        <v>92</v>
      </c>
      <c r="B5" s="20">
        <v>35</v>
      </c>
      <c r="C5" s="20">
        <v>1600</v>
      </c>
      <c r="D5" s="20">
        <v>280</v>
      </c>
      <c r="E5" s="20">
        <v>1342</v>
      </c>
      <c r="F5" s="20">
        <v>0</v>
      </c>
      <c r="G5" s="20">
        <v>0</v>
      </c>
      <c r="H5" s="20">
        <v>0</v>
      </c>
      <c r="I5" s="20">
        <v>0</v>
      </c>
      <c r="J5" s="25">
        <v>13</v>
      </c>
      <c r="K5" s="26">
        <v>35</v>
      </c>
      <c r="L5" s="20">
        <v>1320</v>
      </c>
      <c r="M5" s="20">
        <v>0</v>
      </c>
      <c r="N5" s="20">
        <v>1342</v>
      </c>
      <c r="O5" s="20">
        <v>0</v>
      </c>
      <c r="P5" s="20">
        <v>0</v>
      </c>
      <c r="Q5" s="20">
        <v>0</v>
      </c>
      <c r="R5" s="20">
        <v>0</v>
      </c>
      <c r="S5" s="25">
        <v>13</v>
      </c>
      <c r="T5" s="20">
        <f t="shared" si="0"/>
        <v>0</v>
      </c>
      <c r="U5" s="20">
        <f t="shared" si="1"/>
        <v>280</v>
      </c>
      <c r="V5" s="20">
        <f t="shared" si="2"/>
        <v>280</v>
      </c>
      <c r="W5" s="20">
        <f t="shared" si="3"/>
        <v>0</v>
      </c>
      <c r="X5" s="20">
        <f t="shared" si="4"/>
        <v>0</v>
      </c>
      <c r="Y5" s="20">
        <f t="shared" si="5"/>
        <v>0</v>
      </c>
      <c r="Z5" s="20">
        <f t="shared" si="6"/>
        <v>0</v>
      </c>
      <c r="AA5" s="20">
        <f t="shared" si="7"/>
        <v>0</v>
      </c>
      <c r="AB5" s="20">
        <f t="shared" si="8"/>
        <v>0</v>
      </c>
      <c r="AC5" s="17" t="str">
        <f t="shared" si="9"/>
        <v>Ok</v>
      </c>
    </row>
    <row r="6" spans="1:29" x14ac:dyDescent="0.3">
      <c r="A6" s="17" t="s">
        <v>94</v>
      </c>
      <c r="B6" s="20">
        <v>0</v>
      </c>
      <c r="C6" s="20">
        <v>2000</v>
      </c>
      <c r="D6" s="20">
        <v>360</v>
      </c>
      <c r="E6" s="20">
        <v>1632</v>
      </c>
      <c r="F6" s="20">
        <v>0</v>
      </c>
      <c r="G6" s="20">
        <v>0</v>
      </c>
      <c r="H6" s="20">
        <v>0</v>
      </c>
      <c r="I6" s="20">
        <v>0</v>
      </c>
      <c r="J6" s="25">
        <v>8</v>
      </c>
      <c r="K6" s="26">
        <v>0</v>
      </c>
      <c r="L6" s="20">
        <v>1640</v>
      </c>
      <c r="M6" s="20">
        <v>0</v>
      </c>
      <c r="N6" s="20">
        <v>1632</v>
      </c>
      <c r="O6" s="20">
        <v>0</v>
      </c>
      <c r="P6" s="20">
        <v>0</v>
      </c>
      <c r="Q6" s="20">
        <v>0</v>
      </c>
      <c r="R6" s="20">
        <v>0</v>
      </c>
      <c r="S6" s="25">
        <v>8</v>
      </c>
      <c r="T6" s="20">
        <f t="shared" si="0"/>
        <v>0</v>
      </c>
      <c r="U6" s="20">
        <f t="shared" si="1"/>
        <v>360</v>
      </c>
      <c r="V6" s="20">
        <f t="shared" si="2"/>
        <v>360</v>
      </c>
      <c r="W6" s="20">
        <f t="shared" si="3"/>
        <v>0</v>
      </c>
      <c r="X6" s="20">
        <f t="shared" si="4"/>
        <v>0</v>
      </c>
      <c r="Y6" s="20">
        <f t="shared" si="5"/>
        <v>0</v>
      </c>
      <c r="Z6" s="20">
        <f t="shared" si="6"/>
        <v>0</v>
      </c>
      <c r="AA6" s="20">
        <f t="shared" si="7"/>
        <v>0</v>
      </c>
      <c r="AB6" s="20">
        <f t="shared" si="8"/>
        <v>0</v>
      </c>
      <c r="AC6" s="17" t="str">
        <f t="shared" si="9"/>
        <v>Ok</v>
      </c>
    </row>
    <row r="7" spans="1:29" x14ac:dyDescent="0.3">
      <c r="A7" s="17" t="s">
        <v>38</v>
      </c>
      <c r="B7" s="20">
        <v>0</v>
      </c>
      <c r="C7" s="20">
        <v>2500</v>
      </c>
      <c r="D7" s="20">
        <v>0</v>
      </c>
      <c r="E7" s="20">
        <v>2750</v>
      </c>
      <c r="F7" s="20">
        <v>150</v>
      </c>
      <c r="G7" s="20">
        <v>0</v>
      </c>
      <c r="H7" s="20">
        <v>0</v>
      </c>
      <c r="I7" s="20">
        <v>0</v>
      </c>
      <c r="J7" s="25">
        <v>-100</v>
      </c>
      <c r="K7" s="26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5">
        <v>0</v>
      </c>
      <c r="T7" s="20">
        <f t="shared" si="0"/>
        <v>0</v>
      </c>
      <c r="U7" s="20">
        <f t="shared" si="1"/>
        <v>2500</v>
      </c>
      <c r="V7" s="20">
        <f t="shared" si="2"/>
        <v>0</v>
      </c>
      <c r="W7" s="20">
        <f t="shared" si="3"/>
        <v>2750</v>
      </c>
      <c r="X7" s="20">
        <f t="shared" si="4"/>
        <v>150</v>
      </c>
      <c r="Y7" s="20">
        <f t="shared" si="5"/>
        <v>0</v>
      </c>
      <c r="Z7" s="20">
        <f t="shared" si="6"/>
        <v>0</v>
      </c>
      <c r="AA7" s="20">
        <f t="shared" si="7"/>
        <v>0</v>
      </c>
      <c r="AB7" s="20">
        <f t="shared" si="8"/>
        <v>-100</v>
      </c>
      <c r="AC7" s="17" t="s">
        <v>142</v>
      </c>
    </row>
    <row r="8" spans="1:29" x14ac:dyDescent="0.3">
      <c r="A8" s="17" t="s">
        <v>32</v>
      </c>
      <c r="B8" s="20">
        <v>184</v>
      </c>
      <c r="C8" s="20">
        <v>300</v>
      </c>
      <c r="D8" s="20">
        <v>0</v>
      </c>
      <c r="E8" s="20">
        <v>462</v>
      </c>
      <c r="F8" s="20">
        <v>0</v>
      </c>
      <c r="G8" s="20">
        <v>0</v>
      </c>
      <c r="H8" s="20">
        <v>0</v>
      </c>
      <c r="I8" s="20">
        <v>0</v>
      </c>
      <c r="J8" s="25">
        <v>22</v>
      </c>
      <c r="K8" s="26">
        <v>184</v>
      </c>
      <c r="L8" s="20">
        <v>300</v>
      </c>
      <c r="M8" s="20">
        <v>0</v>
      </c>
      <c r="N8" s="20">
        <v>462</v>
      </c>
      <c r="O8" s="20">
        <v>0</v>
      </c>
      <c r="P8" s="20">
        <v>0</v>
      </c>
      <c r="Q8" s="20">
        <v>0</v>
      </c>
      <c r="R8" s="20">
        <v>0</v>
      </c>
      <c r="S8" s="25">
        <v>22</v>
      </c>
      <c r="T8" s="20">
        <f t="shared" si="0"/>
        <v>0</v>
      </c>
      <c r="U8" s="20">
        <f t="shared" si="1"/>
        <v>0</v>
      </c>
      <c r="V8" s="20">
        <f t="shared" si="2"/>
        <v>0</v>
      </c>
      <c r="W8" s="20">
        <f t="shared" si="3"/>
        <v>0</v>
      </c>
      <c r="X8" s="20">
        <f t="shared" si="4"/>
        <v>0</v>
      </c>
      <c r="Y8" s="20">
        <f t="shared" si="5"/>
        <v>0</v>
      </c>
      <c r="Z8" s="20">
        <f t="shared" si="6"/>
        <v>0</v>
      </c>
      <c r="AA8" s="20">
        <f t="shared" si="7"/>
        <v>0</v>
      </c>
      <c r="AB8" s="20">
        <f t="shared" si="8"/>
        <v>0</v>
      </c>
      <c r="AC8" s="17" t="str">
        <f t="shared" si="9"/>
        <v>Ok</v>
      </c>
    </row>
    <row r="9" spans="1:29" x14ac:dyDescent="0.3">
      <c r="A9" s="17" t="s">
        <v>43</v>
      </c>
      <c r="B9" s="20">
        <v>580</v>
      </c>
      <c r="C9" s="20">
        <v>5000</v>
      </c>
      <c r="D9" s="20">
        <v>0</v>
      </c>
      <c r="E9" s="20">
        <v>1977</v>
      </c>
      <c r="F9" s="20">
        <v>0</v>
      </c>
      <c r="G9" s="20">
        <v>0</v>
      </c>
      <c r="H9" s="20">
        <v>0</v>
      </c>
      <c r="I9" s="20">
        <v>0</v>
      </c>
      <c r="J9" s="25">
        <v>3603</v>
      </c>
      <c r="K9" s="26">
        <v>580</v>
      </c>
      <c r="L9" s="20">
        <v>5000</v>
      </c>
      <c r="M9" s="20">
        <v>0</v>
      </c>
      <c r="N9" s="20">
        <v>1977</v>
      </c>
      <c r="O9" s="20">
        <v>0</v>
      </c>
      <c r="P9" s="20">
        <v>0</v>
      </c>
      <c r="Q9" s="20">
        <v>0</v>
      </c>
      <c r="R9" s="20">
        <v>0</v>
      </c>
      <c r="S9" s="25">
        <v>3603</v>
      </c>
      <c r="T9" s="20">
        <f t="shared" si="0"/>
        <v>0</v>
      </c>
      <c r="U9" s="20">
        <f t="shared" si="1"/>
        <v>0</v>
      </c>
      <c r="V9" s="20">
        <f t="shared" si="2"/>
        <v>0</v>
      </c>
      <c r="W9" s="20">
        <f t="shared" si="3"/>
        <v>0</v>
      </c>
      <c r="X9" s="20">
        <f t="shared" si="4"/>
        <v>0</v>
      </c>
      <c r="Y9" s="20">
        <f t="shared" si="5"/>
        <v>0</v>
      </c>
      <c r="Z9" s="20">
        <f t="shared" si="6"/>
        <v>0</v>
      </c>
      <c r="AA9" s="20">
        <f t="shared" si="7"/>
        <v>0</v>
      </c>
      <c r="AB9" s="20">
        <f t="shared" si="8"/>
        <v>0</v>
      </c>
      <c r="AC9" s="17" t="str">
        <f t="shared" si="9"/>
        <v>Ok</v>
      </c>
    </row>
    <row r="10" spans="1:29" x14ac:dyDescent="0.3">
      <c r="A10" s="17" t="s">
        <v>97</v>
      </c>
      <c r="B10" s="20">
        <v>0</v>
      </c>
      <c r="C10" s="20">
        <v>22500</v>
      </c>
      <c r="D10" s="20">
        <v>0</v>
      </c>
      <c r="E10" s="20">
        <v>22471</v>
      </c>
      <c r="F10" s="20">
        <v>0</v>
      </c>
      <c r="G10" s="20">
        <v>0</v>
      </c>
      <c r="H10" s="20">
        <v>0</v>
      </c>
      <c r="I10" s="20">
        <v>0</v>
      </c>
      <c r="J10" s="25">
        <v>29</v>
      </c>
      <c r="K10" s="26">
        <v>0</v>
      </c>
      <c r="L10" s="20">
        <v>22500</v>
      </c>
      <c r="M10" s="20">
        <v>0</v>
      </c>
      <c r="N10" s="20">
        <v>22471</v>
      </c>
      <c r="O10" s="20">
        <v>0</v>
      </c>
      <c r="P10" s="20">
        <v>0</v>
      </c>
      <c r="Q10" s="20">
        <v>0</v>
      </c>
      <c r="R10" s="20">
        <v>0</v>
      </c>
      <c r="S10" s="25">
        <v>29</v>
      </c>
      <c r="T10" s="20">
        <f t="shared" si="0"/>
        <v>0</v>
      </c>
      <c r="U10" s="20">
        <f t="shared" si="1"/>
        <v>0</v>
      </c>
      <c r="V10" s="20">
        <f t="shared" si="2"/>
        <v>0</v>
      </c>
      <c r="W10" s="20">
        <f t="shared" si="3"/>
        <v>0</v>
      </c>
      <c r="X10" s="20">
        <f t="shared" si="4"/>
        <v>0</v>
      </c>
      <c r="Y10" s="20">
        <f t="shared" si="5"/>
        <v>0</v>
      </c>
      <c r="Z10" s="20">
        <f t="shared" si="6"/>
        <v>0</v>
      </c>
      <c r="AA10" s="20">
        <f t="shared" si="7"/>
        <v>0</v>
      </c>
      <c r="AB10" s="20">
        <f t="shared" si="8"/>
        <v>0</v>
      </c>
      <c r="AC10" s="17" t="str">
        <f t="shared" si="9"/>
        <v>Ok</v>
      </c>
    </row>
    <row r="11" spans="1:29" x14ac:dyDescent="0.3">
      <c r="A11" s="17" t="s">
        <v>101</v>
      </c>
      <c r="B11" s="20">
        <v>134</v>
      </c>
      <c r="C11" s="20">
        <v>3630</v>
      </c>
      <c r="D11" s="20">
        <v>700</v>
      </c>
      <c r="E11" s="20">
        <v>2895</v>
      </c>
      <c r="F11" s="20">
        <v>0</v>
      </c>
      <c r="G11" s="20">
        <v>0</v>
      </c>
      <c r="H11" s="20">
        <v>0</v>
      </c>
      <c r="I11" s="20">
        <v>0</v>
      </c>
      <c r="J11" s="25">
        <v>169</v>
      </c>
      <c r="K11" s="26">
        <v>134</v>
      </c>
      <c r="L11" s="20">
        <v>2930</v>
      </c>
      <c r="M11" s="20">
        <v>0</v>
      </c>
      <c r="N11" s="20">
        <v>2895</v>
      </c>
      <c r="O11" s="20">
        <v>0</v>
      </c>
      <c r="P11" s="20">
        <v>0</v>
      </c>
      <c r="Q11" s="20">
        <v>0</v>
      </c>
      <c r="R11" s="20">
        <v>0</v>
      </c>
      <c r="S11" s="25">
        <v>169</v>
      </c>
      <c r="T11" s="20">
        <f t="shared" si="0"/>
        <v>0</v>
      </c>
      <c r="U11" s="20">
        <f t="shared" si="1"/>
        <v>700</v>
      </c>
      <c r="V11" s="20">
        <f t="shared" si="2"/>
        <v>700</v>
      </c>
      <c r="W11" s="20">
        <f t="shared" si="3"/>
        <v>0</v>
      </c>
      <c r="X11" s="20">
        <f t="shared" si="4"/>
        <v>0</v>
      </c>
      <c r="Y11" s="20">
        <f t="shared" si="5"/>
        <v>0</v>
      </c>
      <c r="Z11" s="20">
        <f t="shared" si="6"/>
        <v>0</v>
      </c>
      <c r="AA11" s="20">
        <f t="shared" si="7"/>
        <v>0</v>
      </c>
      <c r="AB11" s="20">
        <f t="shared" si="8"/>
        <v>0</v>
      </c>
      <c r="AC11" s="17" t="str">
        <f t="shared" si="9"/>
        <v>Ok</v>
      </c>
    </row>
    <row r="12" spans="1:29" x14ac:dyDescent="0.3">
      <c r="A12" s="17" t="s">
        <v>103</v>
      </c>
      <c r="B12" s="20">
        <v>200</v>
      </c>
      <c r="C12" s="20">
        <v>3800</v>
      </c>
      <c r="D12" s="20">
        <v>200</v>
      </c>
      <c r="E12" s="20">
        <v>3488</v>
      </c>
      <c r="F12" s="20">
        <v>0</v>
      </c>
      <c r="G12" s="20">
        <v>0</v>
      </c>
      <c r="H12" s="20">
        <v>0</v>
      </c>
      <c r="I12" s="20">
        <v>0</v>
      </c>
      <c r="J12" s="25">
        <v>312</v>
      </c>
      <c r="K12" s="26">
        <v>200</v>
      </c>
      <c r="L12" s="20">
        <v>3600</v>
      </c>
      <c r="M12" s="20">
        <v>0</v>
      </c>
      <c r="N12" s="20">
        <v>3488</v>
      </c>
      <c r="O12" s="20">
        <v>0</v>
      </c>
      <c r="P12" s="20">
        <v>0</v>
      </c>
      <c r="Q12" s="20">
        <v>0</v>
      </c>
      <c r="R12" s="20">
        <v>0</v>
      </c>
      <c r="S12" s="25">
        <v>312</v>
      </c>
      <c r="T12" s="20">
        <f t="shared" si="0"/>
        <v>0</v>
      </c>
      <c r="U12" s="20">
        <f t="shared" si="1"/>
        <v>200</v>
      </c>
      <c r="V12" s="20">
        <f t="shared" si="2"/>
        <v>200</v>
      </c>
      <c r="W12" s="20">
        <f t="shared" si="3"/>
        <v>0</v>
      </c>
      <c r="X12" s="20">
        <f t="shared" si="4"/>
        <v>0</v>
      </c>
      <c r="Y12" s="20">
        <f t="shared" si="5"/>
        <v>0</v>
      </c>
      <c r="Z12" s="20">
        <f t="shared" si="6"/>
        <v>0</v>
      </c>
      <c r="AA12" s="20">
        <f t="shared" si="7"/>
        <v>0</v>
      </c>
      <c r="AB12" s="20">
        <f t="shared" si="8"/>
        <v>0</v>
      </c>
      <c r="AC12" s="17" t="str">
        <f t="shared" si="9"/>
        <v>Ok</v>
      </c>
    </row>
    <row r="13" spans="1:29" x14ac:dyDescent="0.3">
      <c r="A13" s="17" t="s">
        <v>99</v>
      </c>
      <c r="B13" s="20">
        <v>1200</v>
      </c>
      <c r="C13" s="20">
        <v>7000</v>
      </c>
      <c r="D13" s="20">
        <v>2000</v>
      </c>
      <c r="E13" s="20">
        <v>5799</v>
      </c>
      <c r="F13" s="20">
        <v>0</v>
      </c>
      <c r="G13" s="20">
        <v>0</v>
      </c>
      <c r="H13" s="20">
        <v>0</v>
      </c>
      <c r="I13" s="20">
        <v>0</v>
      </c>
      <c r="J13" s="25">
        <v>401</v>
      </c>
      <c r="K13" s="26">
        <v>1200</v>
      </c>
      <c r="L13" s="20">
        <v>5000</v>
      </c>
      <c r="M13" s="20">
        <v>0</v>
      </c>
      <c r="N13" s="20">
        <v>5799</v>
      </c>
      <c r="O13" s="20">
        <v>0</v>
      </c>
      <c r="P13" s="20">
        <v>0</v>
      </c>
      <c r="Q13" s="20">
        <v>0</v>
      </c>
      <c r="R13" s="20">
        <v>0</v>
      </c>
      <c r="S13" s="25">
        <v>401</v>
      </c>
      <c r="T13" s="20">
        <f t="shared" si="0"/>
        <v>0</v>
      </c>
      <c r="U13" s="20">
        <f t="shared" si="1"/>
        <v>2000</v>
      </c>
      <c r="V13" s="20">
        <f t="shared" si="2"/>
        <v>2000</v>
      </c>
      <c r="W13" s="20">
        <f t="shared" si="3"/>
        <v>0</v>
      </c>
      <c r="X13" s="20">
        <f t="shared" si="4"/>
        <v>0</v>
      </c>
      <c r="Y13" s="20">
        <f t="shared" si="5"/>
        <v>0</v>
      </c>
      <c r="Z13" s="20">
        <f t="shared" si="6"/>
        <v>0</v>
      </c>
      <c r="AA13" s="20">
        <f t="shared" si="7"/>
        <v>0</v>
      </c>
      <c r="AB13" s="20">
        <f t="shared" si="8"/>
        <v>0</v>
      </c>
      <c r="AC13" s="17" t="str">
        <f t="shared" si="9"/>
        <v>Ok</v>
      </c>
    </row>
    <row r="14" spans="1:29" x14ac:dyDescent="0.3">
      <c r="A14" s="17" t="s">
        <v>107</v>
      </c>
      <c r="B14" s="20">
        <v>0</v>
      </c>
      <c r="C14" s="20">
        <v>24</v>
      </c>
      <c r="D14" s="20">
        <v>0</v>
      </c>
      <c r="E14" s="20">
        <v>18</v>
      </c>
      <c r="F14" s="20">
        <v>0</v>
      </c>
      <c r="G14" s="20">
        <v>0</v>
      </c>
      <c r="H14" s="20">
        <v>0</v>
      </c>
      <c r="I14" s="20">
        <v>0</v>
      </c>
      <c r="J14" s="25">
        <v>6</v>
      </c>
      <c r="K14" s="26">
        <v>0</v>
      </c>
      <c r="L14" s="20">
        <v>24</v>
      </c>
      <c r="M14" s="20">
        <v>0</v>
      </c>
      <c r="N14" s="20">
        <v>18</v>
      </c>
      <c r="O14" s="20">
        <v>0</v>
      </c>
      <c r="P14" s="20">
        <v>0</v>
      </c>
      <c r="Q14" s="20">
        <v>0</v>
      </c>
      <c r="R14" s="20">
        <v>0</v>
      </c>
      <c r="S14" s="25">
        <v>6</v>
      </c>
      <c r="T14" s="20">
        <f t="shared" si="0"/>
        <v>0</v>
      </c>
      <c r="U14" s="20">
        <f t="shared" si="1"/>
        <v>0</v>
      </c>
      <c r="V14" s="20">
        <f t="shared" si="2"/>
        <v>0</v>
      </c>
      <c r="W14" s="20">
        <f t="shared" si="3"/>
        <v>0</v>
      </c>
      <c r="X14" s="20">
        <f t="shared" si="4"/>
        <v>0</v>
      </c>
      <c r="Y14" s="20">
        <f t="shared" si="5"/>
        <v>0</v>
      </c>
      <c r="Z14" s="20">
        <f t="shared" si="6"/>
        <v>0</v>
      </c>
      <c r="AA14" s="20">
        <f t="shared" si="7"/>
        <v>0</v>
      </c>
      <c r="AB14" s="20">
        <f t="shared" si="8"/>
        <v>0</v>
      </c>
      <c r="AC14" s="17" t="str">
        <f t="shared" si="9"/>
        <v>Ok</v>
      </c>
    </row>
    <row r="15" spans="1:29" x14ac:dyDescent="0.3">
      <c r="A15" s="17" t="s">
        <v>105</v>
      </c>
      <c r="B15" s="20">
        <v>39</v>
      </c>
      <c r="C15" s="20">
        <v>64</v>
      </c>
      <c r="D15" s="20">
        <v>0</v>
      </c>
      <c r="E15" s="20">
        <v>64</v>
      </c>
      <c r="F15" s="20">
        <v>0</v>
      </c>
      <c r="G15" s="20">
        <v>0</v>
      </c>
      <c r="H15" s="20">
        <v>0</v>
      </c>
      <c r="I15" s="20">
        <v>0</v>
      </c>
      <c r="J15" s="20">
        <v>39</v>
      </c>
      <c r="K15" s="26">
        <v>39</v>
      </c>
      <c r="L15" s="20">
        <v>64</v>
      </c>
      <c r="M15" s="20">
        <v>0</v>
      </c>
      <c r="N15" s="20">
        <v>64</v>
      </c>
      <c r="O15" s="20">
        <v>0</v>
      </c>
      <c r="P15" s="20">
        <v>0</v>
      </c>
      <c r="Q15" s="20">
        <v>0</v>
      </c>
      <c r="R15" s="20">
        <v>0</v>
      </c>
      <c r="S15" s="25">
        <v>39</v>
      </c>
      <c r="T15" s="20">
        <f t="shared" si="0"/>
        <v>0</v>
      </c>
      <c r="U15" s="20">
        <f t="shared" si="1"/>
        <v>0</v>
      </c>
      <c r="V15" s="20">
        <f t="shared" si="2"/>
        <v>0</v>
      </c>
      <c r="W15" s="20">
        <f t="shared" si="3"/>
        <v>0</v>
      </c>
      <c r="X15" s="20">
        <f t="shared" si="4"/>
        <v>0</v>
      </c>
      <c r="Y15" s="20">
        <f t="shared" si="5"/>
        <v>0</v>
      </c>
      <c r="Z15" s="20">
        <f t="shared" si="6"/>
        <v>0</v>
      </c>
      <c r="AA15" s="20">
        <f t="shared" si="7"/>
        <v>0</v>
      </c>
      <c r="AB15" s="20">
        <f t="shared" si="8"/>
        <v>0</v>
      </c>
      <c r="AC15" s="17" t="str">
        <f t="shared" si="9"/>
        <v>Ok</v>
      </c>
    </row>
    <row r="16" spans="1:29" x14ac:dyDescent="0.3">
      <c r="A16" s="17" t="s">
        <v>109</v>
      </c>
      <c r="B16" s="20">
        <v>0</v>
      </c>
      <c r="C16" s="20">
        <v>450</v>
      </c>
      <c r="D16" s="20">
        <v>0</v>
      </c>
      <c r="E16" s="20">
        <v>410</v>
      </c>
      <c r="F16" s="20">
        <v>0</v>
      </c>
      <c r="G16" s="20">
        <v>0</v>
      </c>
      <c r="H16" s="20">
        <v>0</v>
      </c>
      <c r="I16" s="20">
        <v>0</v>
      </c>
      <c r="J16" s="25">
        <v>40</v>
      </c>
      <c r="K16" s="26">
        <v>0</v>
      </c>
      <c r="L16" s="20">
        <v>450</v>
      </c>
      <c r="M16" s="20">
        <v>0</v>
      </c>
      <c r="N16" s="20">
        <v>410</v>
      </c>
      <c r="O16" s="20">
        <v>0</v>
      </c>
      <c r="P16" s="20">
        <v>0</v>
      </c>
      <c r="Q16" s="20">
        <v>0</v>
      </c>
      <c r="R16" s="20">
        <v>0</v>
      </c>
      <c r="S16" s="25">
        <v>40</v>
      </c>
      <c r="T16" s="20">
        <f t="shared" si="0"/>
        <v>0</v>
      </c>
      <c r="U16" s="20">
        <f t="shared" si="1"/>
        <v>0</v>
      </c>
      <c r="V16" s="20">
        <f t="shared" si="2"/>
        <v>0</v>
      </c>
      <c r="W16" s="20">
        <f t="shared" si="3"/>
        <v>0</v>
      </c>
      <c r="X16" s="20">
        <f t="shared" si="4"/>
        <v>0</v>
      </c>
      <c r="Y16" s="20">
        <f t="shared" si="5"/>
        <v>0</v>
      </c>
      <c r="Z16" s="20">
        <f t="shared" si="6"/>
        <v>0</v>
      </c>
      <c r="AA16" s="20">
        <f t="shared" si="7"/>
        <v>0</v>
      </c>
      <c r="AB16" s="20">
        <f t="shared" si="8"/>
        <v>0</v>
      </c>
      <c r="AC16" s="17" t="str">
        <f t="shared" si="9"/>
        <v>Ok</v>
      </c>
    </row>
    <row r="17" spans="1:29" x14ac:dyDescent="0.3">
      <c r="A17" s="17" t="s">
        <v>110</v>
      </c>
      <c r="B17" s="20">
        <v>0</v>
      </c>
      <c r="C17" s="20">
        <v>100</v>
      </c>
      <c r="D17" s="20">
        <v>0</v>
      </c>
      <c r="E17" s="20">
        <v>80</v>
      </c>
      <c r="F17" s="20">
        <v>0</v>
      </c>
      <c r="G17" s="20">
        <v>0</v>
      </c>
      <c r="H17" s="20">
        <v>0</v>
      </c>
      <c r="I17" s="20">
        <v>0</v>
      </c>
      <c r="J17" s="25">
        <v>20</v>
      </c>
      <c r="K17" s="26">
        <v>0</v>
      </c>
      <c r="L17" s="20">
        <v>100</v>
      </c>
      <c r="M17" s="20">
        <v>0</v>
      </c>
      <c r="N17" s="20">
        <v>80</v>
      </c>
      <c r="O17" s="20">
        <v>0</v>
      </c>
      <c r="P17" s="20">
        <v>0</v>
      </c>
      <c r="Q17" s="20">
        <v>0</v>
      </c>
      <c r="R17" s="20">
        <v>0</v>
      </c>
      <c r="S17" s="25">
        <v>20</v>
      </c>
      <c r="T17" s="20">
        <f t="shared" si="0"/>
        <v>0</v>
      </c>
      <c r="U17" s="20">
        <f t="shared" si="1"/>
        <v>0</v>
      </c>
      <c r="V17" s="20">
        <f t="shared" si="2"/>
        <v>0</v>
      </c>
      <c r="W17" s="20">
        <f t="shared" si="3"/>
        <v>0</v>
      </c>
      <c r="X17" s="20">
        <f t="shared" si="4"/>
        <v>0</v>
      </c>
      <c r="Y17" s="20">
        <f t="shared" si="5"/>
        <v>0</v>
      </c>
      <c r="Z17" s="20">
        <f t="shared" si="6"/>
        <v>0</v>
      </c>
      <c r="AA17" s="20">
        <f t="shared" si="7"/>
        <v>0</v>
      </c>
      <c r="AB17" s="20">
        <f t="shared" si="8"/>
        <v>0</v>
      </c>
      <c r="AC17" s="17" t="str">
        <f t="shared" si="9"/>
        <v>Ok</v>
      </c>
    </row>
    <row r="18" spans="1:29" x14ac:dyDescent="0.3">
      <c r="A18" s="17" t="s">
        <v>112</v>
      </c>
      <c r="B18" s="20">
        <v>46</v>
      </c>
      <c r="C18" s="20">
        <v>1800</v>
      </c>
      <c r="D18" s="20">
        <v>0</v>
      </c>
      <c r="E18" s="20">
        <v>1815</v>
      </c>
      <c r="F18" s="20">
        <v>0</v>
      </c>
      <c r="G18" s="20">
        <v>0</v>
      </c>
      <c r="H18" s="20">
        <v>0</v>
      </c>
      <c r="I18" s="20">
        <v>0</v>
      </c>
      <c r="J18" s="25">
        <v>31</v>
      </c>
      <c r="K18" s="26">
        <v>46</v>
      </c>
      <c r="L18" s="20">
        <v>1800</v>
      </c>
      <c r="M18" s="20">
        <v>0</v>
      </c>
      <c r="N18" s="20">
        <v>1815</v>
      </c>
      <c r="O18" s="20">
        <v>0</v>
      </c>
      <c r="P18" s="20">
        <v>0</v>
      </c>
      <c r="Q18" s="20">
        <v>0</v>
      </c>
      <c r="R18" s="20">
        <v>0</v>
      </c>
      <c r="S18" s="25">
        <v>31</v>
      </c>
      <c r="T18" s="20">
        <f t="shared" si="0"/>
        <v>0</v>
      </c>
      <c r="U18" s="20">
        <f t="shared" si="1"/>
        <v>0</v>
      </c>
      <c r="V18" s="20">
        <f t="shared" si="2"/>
        <v>0</v>
      </c>
      <c r="W18" s="20">
        <f t="shared" si="3"/>
        <v>0</v>
      </c>
      <c r="X18" s="20">
        <f t="shared" si="4"/>
        <v>0</v>
      </c>
      <c r="Y18" s="20">
        <f t="shared" si="5"/>
        <v>0</v>
      </c>
      <c r="Z18" s="20">
        <f t="shared" si="6"/>
        <v>0</v>
      </c>
      <c r="AA18" s="20">
        <f t="shared" si="7"/>
        <v>0</v>
      </c>
      <c r="AB18" s="20">
        <f t="shared" si="8"/>
        <v>0</v>
      </c>
      <c r="AC18" s="17" t="str">
        <f t="shared" si="9"/>
        <v>Ok</v>
      </c>
    </row>
    <row r="19" spans="1:29" x14ac:dyDescent="0.3">
      <c r="A19" s="17" t="s">
        <v>114</v>
      </c>
      <c r="B19" s="20">
        <v>240</v>
      </c>
      <c r="C19" s="20">
        <v>1400</v>
      </c>
      <c r="D19" s="20">
        <v>0</v>
      </c>
      <c r="E19" s="20">
        <v>1303</v>
      </c>
      <c r="F19" s="20">
        <v>0</v>
      </c>
      <c r="G19" s="20">
        <v>0</v>
      </c>
      <c r="H19" s="20">
        <v>0</v>
      </c>
      <c r="I19" s="20">
        <v>0</v>
      </c>
      <c r="J19" s="25">
        <v>337</v>
      </c>
      <c r="K19" s="26">
        <v>240</v>
      </c>
      <c r="L19" s="20">
        <v>1400</v>
      </c>
      <c r="M19" s="20">
        <v>0</v>
      </c>
      <c r="N19" s="20">
        <v>1303</v>
      </c>
      <c r="O19" s="20">
        <v>0</v>
      </c>
      <c r="P19" s="20">
        <v>0</v>
      </c>
      <c r="Q19" s="20">
        <v>0</v>
      </c>
      <c r="R19" s="20">
        <v>0</v>
      </c>
      <c r="S19" s="25">
        <v>337</v>
      </c>
      <c r="T19" s="20">
        <f t="shared" si="0"/>
        <v>0</v>
      </c>
      <c r="U19" s="20">
        <f t="shared" si="1"/>
        <v>0</v>
      </c>
      <c r="V19" s="20">
        <f t="shared" si="2"/>
        <v>0</v>
      </c>
      <c r="W19" s="20">
        <f t="shared" si="3"/>
        <v>0</v>
      </c>
      <c r="X19" s="20">
        <f t="shared" si="4"/>
        <v>0</v>
      </c>
      <c r="Y19" s="20">
        <f t="shared" si="5"/>
        <v>0</v>
      </c>
      <c r="Z19" s="20">
        <f t="shared" si="6"/>
        <v>0</v>
      </c>
      <c r="AA19" s="20">
        <f t="shared" si="7"/>
        <v>0</v>
      </c>
      <c r="AB19" s="20">
        <f t="shared" si="8"/>
        <v>0</v>
      </c>
      <c r="AC19" s="17" t="str">
        <f t="shared" si="9"/>
        <v>Ok</v>
      </c>
    </row>
    <row r="20" spans="1:29" x14ac:dyDescent="0.3">
      <c r="A20" s="17" t="s">
        <v>116</v>
      </c>
      <c r="B20" s="20">
        <v>10</v>
      </c>
      <c r="C20" s="20">
        <v>50</v>
      </c>
      <c r="D20" s="20">
        <v>0</v>
      </c>
      <c r="E20" s="20">
        <v>60</v>
      </c>
      <c r="F20" s="20">
        <v>0</v>
      </c>
      <c r="G20" s="20">
        <v>0</v>
      </c>
      <c r="H20" s="20">
        <v>0</v>
      </c>
      <c r="I20" s="20">
        <v>0</v>
      </c>
      <c r="J20" s="25">
        <v>0</v>
      </c>
      <c r="K20" s="26">
        <v>10</v>
      </c>
      <c r="L20" s="20">
        <v>50</v>
      </c>
      <c r="M20" s="20">
        <v>0</v>
      </c>
      <c r="N20" s="20">
        <v>60</v>
      </c>
      <c r="O20" s="20">
        <v>0</v>
      </c>
      <c r="P20" s="20">
        <v>0</v>
      </c>
      <c r="Q20" s="20">
        <v>0</v>
      </c>
      <c r="R20" s="20">
        <v>0</v>
      </c>
      <c r="S20" s="25">
        <v>0</v>
      </c>
      <c r="T20" s="20">
        <f t="shared" si="0"/>
        <v>0</v>
      </c>
      <c r="U20" s="20">
        <f t="shared" si="1"/>
        <v>0</v>
      </c>
      <c r="V20" s="20">
        <f t="shared" si="2"/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tr">
        <f t="shared" si="9"/>
        <v>Ok</v>
      </c>
    </row>
    <row r="21" spans="1:29" x14ac:dyDescent="0.3">
      <c r="A21" s="17" t="s">
        <v>122</v>
      </c>
      <c r="B21" s="20">
        <v>37</v>
      </c>
      <c r="C21" s="20">
        <v>2170</v>
      </c>
      <c r="D21" s="20">
        <v>20</v>
      </c>
      <c r="E21" s="20">
        <v>2163</v>
      </c>
      <c r="F21" s="20">
        <v>13</v>
      </c>
      <c r="G21" s="20">
        <v>0</v>
      </c>
      <c r="H21" s="20">
        <v>0</v>
      </c>
      <c r="I21" s="20">
        <v>0</v>
      </c>
      <c r="J21" s="25">
        <v>37</v>
      </c>
      <c r="K21" s="26">
        <v>37</v>
      </c>
      <c r="L21" s="20">
        <v>2150</v>
      </c>
      <c r="M21" s="20">
        <v>0</v>
      </c>
      <c r="N21" s="20">
        <v>2150</v>
      </c>
      <c r="O21" s="20">
        <v>0</v>
      </c>
      <c r="P21" s="20">
        <v>0</v>
      </c>
      <c r="Q21" s="20">
        <v>0</v>
      </c>
      <c r="R21" s="20">
        <v>0</v>
      </c>
      <c r="S21" s="25">
        <v>37</v>
      </c>
      <c r="T21" s="20">
        <f t="shared" si="0"/>
        <v>0</v>
      </c>
      <c r="U21" s="20">
        <f t="shared" si="1"/>
        <v>20</v>
      </c>
      <c r="V21" s="20">
        <f t="shared" si="2"/>
        <v>20</v>
      </c>
      <c r="W21" s="20">
        <f t="shared" si="3"/>
        <v>13</v>
      </c>
      <c r="X21" s="20">
        <f t="shared" si="4"/>
        <v>13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tr">
        <f t="shared" si="9"/>
        <v>Ok</v>
      </c>
    </row>
    <row r="22" spans="1:29" x14ac:dyDescent="0.3">
      <c r="A22" s="17" t="s">
        <v>124</v>
      </c>
      <c r="B22" s="20">
        <v>115</v>
      </c>
      <c r="C22" s="20">
        <v>1380</v>
      </c>
      <c r="D22" s="20">
        <v>0</v>
      </c>
      <c r="E22" s="20">
        <v>1472</v>
      </c>
      <c r="F22" s="20">
        <v>0</v>
      </c>
      <c r="G22" s="20">
        <v>0</v>
      </c>
      <c r="H22" s="20">
        <v>0</v>
      </c>
      <c r="I22" s="20">
        <v>0</v>
      </c>
      <c r="J22" s="25">
        <v>23</v>
      </c>
      <c r="K22" s="26">
        <v>115</v>
      </c>
      <c r="L22" s="20">
        <v>1380</v>
      </c>
      <c r="M22" s="20">
        <v>0</v>
      </c>
      <c r="N22" s="20">
        <v>1472</v>
      </c>
      <c r="O22" s="20">
        <v>0</v>
      </c>
      <c r="P22" s="20">
        <v>0</v>
      </c>
      <c r="Q22" s="20">
        <v>0</v>
      </c>
      <c r="R22" s="20">
        <v>0</v>
      </c>
      <c r="S22" s="25">
        <v>23</v>
      </c>
      <c r="T22" s="20">
        <f t="shared" si="0"/>
        <v>0</v>
      </c>
      <c r="U22" s="20">
        <f t="shared" si="1"/>
        <v>0</v>
      </c>
      <c r="V22" s="20">
        <f t="shared" si="2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tr">
        <f t="shared" si="9"/>
        <v>Ok</v>
      </c>
    </row>
    <row r="23" spans="1:29" x14ac:dyDescent="0.3">
      <c r="A23" s="17" t="s">
        <v>120</v>
      </c>
      <c r="B23" s="20">
        <v>0</v>
      </c>
      <c r="C23" s="20">
        <v>3100</v>
      </c>
      <c r="D23" s="20">
        <v>0</v>
      </c>
      <c r="E23" s="20">
        <v>3100</v>
      </c>
      <c r="F23" s="20">
        <v>0</v>
      </c>
      <c r="G23" s="20">
        <v>0</v>
      </c>
      <c r="H23" s="20">
        <v>0</v>
      </c>
      <c r="I23" s="20">
        <v>0</v>
      </c>
      <c r="J23" s="25">
        <v>0</v>
      </c>
      <c r="K23" s="26">
        <v>0</v>
      </c>
      <c r="L23" s="20">
        <v>3100</v>
      </c>
      <c r="M23" s="20">
        <v>0</v>
      </c>
      <c r="N23" s="20">
        <v>3100</v>
      </c>
      <c r="O23" s="20">
        <v>0</v>
      </c>
      <c r="P23" s="20">
        <v>0</v>
      </c>
      <c r="Q23" s="20">
        <v>0</v>
      </c>
      <c r="R23" s="20">
        <v>0</v>
      </c>
      <c r="S23" s="25">
        <v>0</v>
      </c>
      <c r="T23" s="20">
        <f t="shared" si="0"/>
        <v>0</v>
      </c>
      <c r="U23" s="20">
        <f t="shared" si="1"/>
        <v>0</v>
      </c>
      <c r="V23" s="20">
        <f t="shared" si="2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tr">
        <f t="shared" si="9"/>
        <v>Ok</v>
      </c>
    </row>
    <row r="24" spans="1:29" x14ac:dyDescent="0.3">
      <c r="A24" s="17" t="s">
        <v>126</v>
      </c>
      <c r="B24" s="20">
        <v>27</v>
      </c>
      <c r="C24" s="20">
        <v>2490</v>
      </c>
      <c r="D24" s="20">
        <v>740</v>
      </c>
      <c r="E24" s="20">
        <v>1777</v>
      </c>
      <c r="F24" s="20">
        <v>0</v>
      </c>
      <c r="G24" s="20">
        <v>0</v>
      </c>
      <c r="H24" s="20">
        <v>0</v>
      </c>
      <c r="I24" s="20">
        <v>0</v>
      </c>
      <c r="J24" s="25">
        <v>0</v>
      </c>
      <c r="K24" s="26">
        <v>27</v>
      </c>
      <c r="L24" s="20">
        <v>1750</v>
      </c>
      <c r="M24" s="20">
        <v>0</v>
      </c>
      <c r="N24" s="20">
        <v>1777</v>
      </c>
      <c r="O24" s="20">
        <v>0</v>
      </c>
      <c r="P24" s="20">
        <v>0</v>
      </c>
      <c r="Q24" s="20">
        <v>0</v>
      </c>
      <c r="R24" s="20">
        <v>0</v>
      </c>
      <c r="S24" s="25">
        <v>0</v>
      </c>
      <c r="T24" s="20">
        <f t="shared" si="0"/>
        <v>0</v>
      </c>
      <c r="U24" s="20">
        <f t="shared" si="1"/>
        <v>740</v>
      </c>
      <c r="V24" s="20">
        <f t="shared" si="2"/>
        <v>740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tr">
        <f t="shared" si="9"/>
        <v>Ok</v>
      </c>
    </row>
    <row r="25" spans="1:29" x14ac:dyDescent="0.3">
      <c r="A25" s="17" t="s">
        <v>128</v>
      </c>
      <c r="B25" s="20">
        <v>61</v>
      </c>
      <c r="C25" s="20">
        <v>1240</v>
      </c>
      <c r="D25" s="20">
        <v>0</v>
      </c>
      <c r="E25" s="20">
        <v>1275</v>
      </c>
      <c r="F25" s="20">
        <v>0</v>
      </c>
      <c r="G25" s="20">
        <v>0</v>
      </c>
      <c r="H25" s="20">
        <v>0</v>
      </c>
      <c r="I25" s="20">
        <v>0</v>
      </c>
      <c r="J25" s="25">
        <v>26</v>
      </c>
      <c r="K25" s="26">
        <v>61</v>
      </c>
      <c r="L25" s="20">
        <v>1240</v>
      </c>
      <c r="M25" s="20">
        <v>0</v>
      </c>
      <c r="N25" s="20">
        <v>1275</v>
      </c>
      <c r="O25" s="20">
        <v>0</v>
      </c>
      <c r="P25" s="20">
        <v>0</v>
      </c>
      <c r="Q25" s="20">
        <v>0</v>
      </c>
      <c r="R25" s="20">
        <v>0</v>
      </c>
      <c r="S25" s="25">
        <v>26</v>
      </c>
      <c r="T25" s="20">
        <f t="shared" si="0"/>
        <v>0</v>
      </c>
      <c r="U25" s="20">
        <f t="shared" si="1"/>
        <v>0</v>
      </c>
      <c r="V25" s="20">
        <f t="shared" si="2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tr">
        <f t="shared" si="9"/>
        <v>Ok</v>
      </c>
    </row>
    <row r="26" spans="1:29" x14ac:dyDescent="0.3">
      <c r="A26" s="17" t="s">
        <v>134</v>
      </c>
      <c r="B26" s="20">
        <v>0</v>
      </c>
      <c r="C26" s="20">
        <v>500</v>
      </c>
      <c r="D26" s="20">
        <v>0</v>
      </c>
      <c r="E26" s="20">
        <v>293</v>
      </c>
      <c r="F26" s="20">
        <v>0</v>
      </c>
      <c r="G26" s="20">
        <v>0</v>
      </c>
      <c r="H26" s="20">
        <v>0</v>
      </c>
      <c r="I26" s="20">
        <v>0</v>
      </c>
      <c r="J26" s="25">
        <v>207</v>
      </c>
      <c r="K26" s="26">
        <v>0</v>
      </c>
      <c r="L26" s="20">
        <v>500</v>
      </c>
      <c r="M26" s="20">
        <v>0</v>
      </c>
      <c r="N26" s="20">
        <v>293</v>
      </c>
      <c r="O26" s="20">
        <v>0</v>
      </c>
      <c r="P26" s="20">
        <v>0</v>
      </c>
      <c r="Q26" s="20">
        <v>0</v>
      </c>
      <c r="R26" s="20">
        <v>0</v>
      </c>
      <c r="S26" s="25">
        <v>207</v>
      </c>
      <c r="T26" s="20">
        <f t="shared" si="0"/>
        <v>0</v>
      </c>
      <c r="U26" s="20">
        <f t="shared" si="1"/>
        <v>0</v>
      </c>
      <c r="V26" s="20">
        <f t="shared" si="2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tr">
        <f t="shared" si="9"/>
        <v>Ok</v>
      </c>
    </row>
    <row r="27" spans="1:29" x14ac:dyDescent="0.3">
      <c r="A27" s="17" t="s">
        <v>132</v>
      </c>
      <c r="B27" s="20">
        <v>69</v>
      </c>
      <c r="C27" s="20">
        <v>18750</v>
      </c>
      <c r="D27" s="20">
        <v>0</v>
      </c>
      <c r="E27" s="20">
        <v>18804</v>
      </c>
      <c r="F27" s="20">
        <v>0</v>
      </c>
      <c r="G27" s="20">
        <v>0</v>
      </c>
      <c r="H27" s="20">
        <v>0</v>
      </c>
      <c r="I27" s="20">
        <v>0</v>
      </c>
      <c r="J27" s="25">
        <v>15</v>
      </c>
      <c r="K27" s="26">
        <v>69</v>
      </c>
      <c r="L27" s="20">
        <v>18750</v>
      </c>
      <c r="M27" s="20">
        <v>0</v>
      </c>
      <c r="N27" s="20">
        <v>18804</v>
      </c>
      <c r="O27" s="20">
        <v>0</v>
      </c>
      <c r="P27" s="20">
        <v>0</v>
      </c>
      <c r="Q27" s="20">
        <v>0</v>
      </c>
      <c r="R27" s="20">
        <v>0</v>
      </c>
      <c r="S27" s="25">
        <v>15</v>
      </c>
      <c r="T27" s="20">
        <f t="shared" si="0"/>
        <v>0</v>
      </c>
      <c r="U27" s="20">
        <f t="shared" si="1"/>
        <v>0</v>
      </c>
      <c r="V27" s="20">
        <f t="shared" si="2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tr">
        <f t="shared" si="9"/>
        <v>Ok</v>
      </c>
    </row>
    <row r="28" spans="1:29" x14ac:dyDescent="0.3">
      <c r="A28" s="17" t="s">
        <v>118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5">
        <v>0</v>
      </c>
      <c r="K28" s="26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5">
        <v>0</v>
      </c>
      <c r="T28" s="20">
        <f t="shared" si="0"/>
        <v>0</v>
      </c>
      <c r="U28" s="20">
        <f t="shared" si="1"/>
        <v>0</v>
      </c>
      <c r="V28" s="20">
        <f t="shared" si="2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tr">
        <f t="shared" si="9"/>
        <v>Ok</v>
      </c>
    </row>
    <row r="29" spans="1:29" ht="15" thickBot="1" x14ac:dyDescent="0.35">
      <c r="A29" s="17" t="s">
        <v>130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5">
        <v>0</v>
      </c>
      <c r="K29" s="26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5">
        <v>0</v>
      </c>
      <c r="T29" s="20">
        <f t="shared" si="0"/>
        <v>0</v>
      </c>
      <c r="U29" s="20">
        <f t="shared" si="1"/>
        <v>0</v>
      </c>
      <c r="V29" s="20">
        <f t="shared" si="2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tr">
        <f t="shared" si="9"/>
        <v>Ok</v>
      </c>
    </row>
    <row r="30" spans="1:29" s="35" customFormat="1" ht="16.2" thickBot="1" x14ac:dyDescent="0.35">
      <c r="A30" s="30" t="s">
        <v>19</v>
      </c>
      <c r="B30" s="31">
        <f>SUM(B4:B29)</f>
        <v>3793</v>
      </c>
      <c r="C30" s="31">
        <f>SUM(C4:C29)</f>
        <v>81848</v>
      </c>
      <c r="D30" s="31">
        <f>SUM(D4:D29)</f>
        <v>4300</v>
      </c>
      <c r="E30" s="31">
        <f>SUM(E4:E29)</f>
        <v>75547</v>
      </c>
      <c r="F30" s="31">
        <f>SUM(F4:F29)</f>
        <v>163</v>
      </c>
      <c r="G30" s="31">
        <f>SUM(G4:G29)</f>
        <v>0</v>
      </c>
      <c r="H30" s="31">
        <f>SUM(H4:H29)</f>
        <v>0</v>
      </c>
      <c r="I30" s="31">
        <f>SUM(I4:I29)</f>
        <v>0</v>
      </c>
      <c r="J30" s="32">
        <f>SUM(J4:J29)</f>
        <v>5957</v>
      </c>
      <c r="K30" s="33">
        <f>SUM(K4:K29)</f>
        <v>3793</v>
      </c>
      <c r="L30" s="31">
        <f>SUM(L4:L29)</f>
        <v>75048</v>
      </c>
      <c r="M30" s="31">
        <f>SUM(M4:M29)</f>
        <v>0</v>
      </c>
      <c r="N30" s="31">
        <f>SUM(N4:N29)</f>
        <v>72784</v>
      </c>
      <c r="O30" s="31">
        <f>SUM(O4:O29)</f>
        <v>0</v>
      </c>
      <c r="P30" s="31">
        <f>SUM(P4:P29)</f>
        <v>0</v>
      </c>
      <c r="Q30" s="31">
        <f>SUM(Q4:Q29)</f>
        <v>0</v>
      </c>
      <c r="R30" s="31">
        <f>SUM(R4:R29)</f>
        <v>0</v>
      </c>
      <c r="S30" s="32">
        <f>SUM(S4:S29)</f>
        <v>6057</v>
      </c>
      <c r="T30" s="31">
        <f>SUM(T4:T29)</f>
        <v>0</v>
      </c>
      <c r="U30" s="31">
        <f>SUM(U4:U29)</f>
        <v>6800</v>
      </c>
      <c r="V30" s="31">
        <f>SUM(V4:V29)</f>
        <v>4300</v>
      </c>
      <c r="W30" s="31">
        <f>SUM(W4:W29)</f>
        <v>2763</v>
      </c>
      <c r="X30" s="31">
        <f>SUM(X4:X29)</f>
        <v>163</v>
      </c>
      <c r="Y30" s="31">
        <f>SUM(Y4:Y29)</f>
        <v>0</v>
      </c>
      <c r="Z30" s="31">
        <f>SUM(Z4:Z29)</f>
        <v>0</v>
      </c>
      <c r="AA30" s="31">
        <f>SUM(AA4:AA29)</f>
        <v>0</v>
      </c>
      <c r="AB30" s="32">
        <f>SUM(AB4:AB29)</f>
        <v>-100</v>
      </c>
      <c r="AC30" s="34"/>
    </row>
  </sheetData>
  <mergeCells count="3">
    <mergeCell ref="B1:J1"/>
    <mergeCell ref="K1:S1"/>
    <mergeCell ref="T1:AB1"/>
  </mergeCells>
  <conditionalFormatting sqref="A16:A28">
    <cfRule type="duplicateValues" dxfId="5" priority="4"/>
  </conditionalFormatting>
  <conditionalFormatting sqref="A4">
    <cfRule type="duplicateValues" dxfId="4" priority="2"/>
  </conditionalFormatting>
  <conditionalFormatting sqref="A5:A14">
    <cfRule type="duplicateValues" dxfId="3" priority="1"/>
  </conditionalFormatting>
  <conditionalFormatting sqref="A30:A1048576 A1:A3">
    <cfRule type="duplicateValues" dxfId="2" priority="32"/>
  </conditionalFormatting>
  <conditionalFormatting sqref="A15">
    <cfRule type="duplicateValues" dxfId="1" priority="35"/>
  </conditionalFormatting>
  <conditionalFormatting sqref="A29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2021-02-26T08:48:25Z</dcterms:modified>
</cp:coreProperties>
</file>