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9062855\"/>
    </mc:Choice>
  </mc:AlternateContent>
  <xr:revisionPtr revIDLastSave="0" documentId="13_ncr:1_{FADF98BD-3703-447F-B063-CDCE329829B7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working'!$A$1:$K$70</definedName>
    <definedName name="_xlnm._FilterDatabase" localSheetId="5" hidden="1">Reco!$A$3:$AC$68</definedName>
    <definedName name="Dealer_Pivot">OFFSET('Dealer Report working'!$A$1,0,0,COUNTA('Dealer Report working'!$A:$A),COUNTA('Dealer Report working'!$A$1:$K$1))</definedName>
    <definedName name="FInal_Dealer">OFFSET('Final Dealer Work'!$B$2,0,0,COUNTA('Final Dealer Work'!$B:$B),COUNTA('Final Dealer Work'!$2:$2))</definedName>
    <definedName name="FinalDeal_Vlookup">OFFSET('Dealer Report working'!$M$1,0,0,COUNTA('Dealer Report working'!$M:$M),COUNTA('Dealer Report working'!$M$1:$Q$1))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75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2" i="5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W63" i="4" l="1"/>
  <c r="V64" i="4"/>
  <c r="T65" i="4"/>
  <c r="V67" i="4"/>
  <c r="AA35" i="4"/>
  <c r="W37" i="4"/>
  <c r="U38" i="4"/>
  <c r="Y40" i="4"/>
  <c r="W45" i="4"/>
  <c r="AA51" i="4"/>
  <c r="W53" i="4"/>
  <c r="U57" i="4"/>
  <c r="U61" i="4"/>
  <c r="AA62" i="4"/>
  <c r="X5" i="4"/>
  <c r="V6" i="4"/>
  <c r="Z8" i="4"/>
  <c r="T63" i="4"/>
  <c r="AB63" i="4"/>
  <c r="Z64" i="4"/>
  <c r="V66" i="4"/>
  <c r="AA11" i="4"/>
  <c r="U14" i="4"/>
  <c r="AA19" i="4"/>
  <c r="W21" i="4"/>
  <c r="AA23" i="4"/>
  <c r="W25" i="4"/>
  <c r="W29" i="4"/>
  <c r="T38" i="4"/>
  <c r="AB38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6" i="4"/>
  <c r="W58" i="4"/>
  <c r="AA60" i="4"/>
  <c r="Y61" i="4"/>
  <c r="W62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Z56" i="4"/>
  <c r="X61" i="4"/>
  <c r="V62" i="4"/>
  <c r="Y64" i="4"/>
  <c r="W65" i="4"/>
  <c r="AA6" i="4"/>
  <c r="W8" i="4"/>
  <c r="T19" i="4"/>
  <c r="AB19" i="4"/>
  <c r="T23" i="4"/>
  <c r="X29" i="4"/>
  <c r="T35" i="4"/>
  <c r="AB35" i="4"/>
  <c r="X45" i="4"/>
  <c r="T51" i="4"/>
  <c r="AB51" i="4"/>
  <c r="Z67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Z57" i="4"/>
  <c r="V59" i="4"/>
  <c r="X4" i="4"/>
  <c r="V5" i="4"/>
  <c r="Z7" i="4"/>
  <c r="X8" i="4"/>
  <c r="W59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6" i="4"/>
  <c r="Z59" i="4"/>
  <c r="V61" i="4"/>
  <c r="Y63" i="4"/>
  <c r="W64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7" i="4"/>
  <c r="V65" i="4"/>
  <c r="Y67" i="4"/>
  <c r="Z13" i="4"/>
  <c r="AA67" i="4"/>
  <c r="AB36" i="4"/>
  <c r="X50" i="4"/>
  <c r="X27" i="4"/>
  <c r="X43" i="4"/>
  <c r="Z61" i="4"/>
  <c r="V63" i="4"/>
  <c r="AA64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5" i="4"/>
  <c r="V56" i="4"/>
  <c r="V60" i="4"/>
  <c r="T52" i="4"/>
  <c r="AB65" i="4"/>
  <c r="T28" i="4"/>
  <c r="AB28" i="4"/>
  <c r="AB31" i="4"/>
  <c r="X39" i="4"/>
  <c r="AA44" i="4"/>
  <c r="AB47" i="4"/>
  <c r="T4" i="4"/>
  <c r="AB4" i="4"/>
  <c r="W6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5" i="4"/>
  <c r="Y57" i="4"/>
  <c r="V58" i="4"/>
  <c r="Z60" i="4"/>
  <c r="W61" i="4"/>
  <c r="Z63" i="4"/>
  <c r="Z66" i="4"/>
  <c r="X67" i="4"/>
  <c r="W67" i="4"/>
  <c r="AA5" i="4"/>
  <c r="AB26" i="4"/>
  <c r="T42" i="4"/>
  <c r="AB42" i="4"/>
  <c r="AA63" i="4"/>
  <c r="W4" i="4"/>
  <c r="U5" i="4"/>
  <c r="Z6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T57" i="4"/>
  <c r="AB57" i="4"/>
  <c r="AA57" i="4"/>
  <c r="Y58" i="4"/>
  <c r="U60" i="4"/>
  <c r="U63" i="4"/>
  <c r="U66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V57" i="4"/>
  <c r="AA58" i="4"/>
  <c r="Z58" i="4"/>
  <c r="Y59" i="4"/>
  <c r="W60" i="4"/>
  <c r="T61" i="4"/>
  <c r="AB61" i="4"/>
  <c r="AA61" i="4"/>
  <c r="Z62" i="4"/>
  <c r="U64" i="4"/>
  <c r="Z65" i="4"/>
  <c r="W66" i="4"/>
  <c r="U67" i="4"/>
  <c r="U4" i="4"/>
  <c r="U9" i="4"/>
  <c r="X11" i="4"/>
  <c r="Y12" i="4"/>
  <c r="T14" i="4"/>
  <c r="AB14" i="4"/>
  <c r="V15" i="4"/>
  <c r="Y17" i="4"/>
  <c r="Z18" i="4"/>
  <c r="U20" i="4"/>
  <c r="X24" i="4"/>
  <c r="T31" i="4"/>
  <c r="Z55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4" i="4"/>
  <c r="U6" i="4"/>
  <c r="U11" i="4"/>
  <c r="X13" i="4"/>
  <c r="Y14" i="4"/>
  <c r="T16" i="4"/>
  <c r="AB16" i="4"/>
  <c r="V17" i="4"/>
  <c r="Y19" i="4"/>
  <c r="Z20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5" i="4"/>
  <c r="U56" i="4"/>
  <c r="T59" i="4"/>
  <c r="AB59" i="4"/>
  <c r="AA59" i="4"/>
  <c r="U62" i="4"/>
  <c r="U65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7" i="4"/>
  <c r="U59" i="4"/>
  <c r="Y60" i="4"/>
  <c r="X63" i="4"/>
  <c r="Y66" i="4"/>
  <c r="T67" i="4"/>
  <c r="AB67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5" i="4"/>
  <c r="AB55" i="4"/>
  <c r="AA55" i="4"/>
  <c r="U58" i="4"/>
  <c r="X65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5" i="4"/>
  <c r="Y56" i="4"/>
  <c r="X59" i="4"/>
  <c r="Y62" i="4"/>
  <c r="Y65" i="4"/>
  <c r="T66" i="4"/>
  <c r="AB66" i="4"/>
  <c r="AA66" i="4"/>
  <c r="T30" i="4"/>
  <c r="AB30" i="4"/>
  <c r="X31" i="4"/>
  <c r="T46" i="4"/>
  <c r="AB46" i="4"/>
  <c r="X47" i="4"/>
  <c r="T32" i="4"/>
  <c r="AB32" i="4"/>
  <c r="X33" i="4"/>
  <c r="T48" i="4"/>
  <c r="AB48" i="4"/>
  <c r="X49" i="4"/>
  <c r="W55" i="4"/>
  <c r="AA65" i="4"/>
  <c r="AB53" i="4"/>
  <c r="X56" i="4"/>
  <c r="T58" i="4"/>
  <c r="AB58" i="4"/>
  <c r="X60" i="4"/>
  <c r="T62" i="4"/>
  <c r="AB62" i="4"/>
  <c r="X64" i="4"/>
  <c r="X53" i="4"/>
  <c r="T56" i="4"/>
  <c r="AB56" i="4"/>
  <c r="X58" i="4"/>
  <c r="T60" i="4"/>
  <c r="AB60" i="4"/>
  <c r="X62" i="4"/>
  <c r="T64" i="4"/>
  <c r="AB64" i="4"/>
  <c r="X66" i="4"/>
  <c r="B2" i="6"/>
  <c r="AC65" i="4" l="1"/>
  <c r="AC17" i="4"/>
  <c r="AC41" i="4"/>
  <c r="AC9" i="4"/>
  <c r="AC38" i="4"/>
  <c r="AC63" i="4"/>
  <c r="AC5" i="4"/>
  <c r="AC31" i="4"/>
  <c r="AC35" i="4"/>
  <c r="AC11" i="4"/>
  <c r="AC45" i="4"/>
  <c r="AC13" i="4"/>
  <c r="AC19" i="4"/>
  <c r="AC20" i="4"/>
  <c r="AC52" i="4"/>
  <c r="AC43" i="4"/>
  <c r="AC47" i="4"/>
  <c r="AC53" i="4"/>
  <c r="AC51" i="4"/>
  <c r="AC27" i="4"/>
  <c r="AC54" i="4"/>
  <c r="AC23" i="4"/>
  <c r="AC28" i="4"/>
  <c r="AC21" i="4"/>
  <c r="AC29" i="4"/>
  <c r="AC36" i="4"/>
  <c r="AC32" i="4"/>
  <c r="AC26" i="4"/>
  <c r="AC58" i="4"/>
  <c r="AC39" i="4"/>
  <c r="AC49" i="4"/>
  <c r="AC37" i="4"/>
  <c r="AC25" i="4"/>
  <c r="AC15" i="4"/>
  <c r="AC33" i="4"/>
  <c r="AC30" i="4"/>
  <c r="AC42" i="4"/>
  <c r="AC10" i="4"/>
  <c r="AC50" i="4"/>
  <c r="AC22" i="4"/>
  <c r="AC24" i="4"/>
  <c r="AC18" i="4"/>
  <c r="AC62" i="4"/>
  <c r="AC48" i="4"/>
  <c r="AC66" i="4"/>
  <c r="AC67" i="4"/>
  <c r="AC6" i="4"/>
  <c r="AC14" i="4"/>
  <c r="AC8" i="4"/>
  <c r="AC44" i="4"/>
  <c r="AC4" i="4"/>
  <c r="AC61" i="4"/>
  <c r="AC57" i="4"/>
  <c r="AC59" i="4"/>
  <c r="AC16" i="4"/>
  <c r="AC60" i="4"/>
  <c r="AC12" i="4"/>
  <c r="AC46" i="4"/>
  <c r="AC55" i="4"/>
  <c r="AC40" i="4"/>
  <c r="AC34" i="4"/>
  <c r="AC64" i="4"/>
  <c r="AC56" i="4"/>
  <c r="F3" i="2"/>
  <c r="U7" i="4" l="1"/>
  <c r="M3" i="2"/>
  <c r="H3" i="2"/>
  <c r="E3" i="2"/>
  <c r="U11" i="5"/>
  <c r="W7" i="4" l="1"/>
  <c r="T7" i="4"/>
  <c r="AB7" i="4"/>
  <c r="B1" i="6"/>
  <c r="AC7" i="4" l="1"/>
  <c r="M68" i="4"/>
  <c r="E68" i="4"/>
  <c r="I68" i="4" l="1"/>
  <c r="H68" i="4"/>
  <c r="P68" i="4"/>
  <c r="J68" i="4"/>
  <c r="R68" i="4"/>
  <c r="Q68" i="4"/>
  <c r="D68" i="4"/>
  <c r="L68" i="4"/>
  <c r="F68" i="4"/>
  <c r="N68" i="4"/>
  <c r="G68" i="4"/>
  <c r="C68" i="4"/>
  <c r="S68" i="4"/>
  <c r="O68" i="4"/>
  <c r="B68" i="4"/>
  <c r="M68" i="2" l="1"/>
  <c r="L68" i="2"/>
  <c r="K68" i="2"/>
  <c r="J68" i="2"/>
  <c r="I68" i="2"/>
  <c r="H68" i="2"/>
  <c r="G68" i="2"/>
  <c r="F68" i="2"/>
  <c r="E68" i="2"/>
  <c r="K68" i="4" l="1"/>
  <c r="X68" i="4" l="1"/>
  <c r="W68" i="4"/>
  <c r="T68" i="4" l="1"/>
  <c r="AA68" i="4"/>
  <c r="V68" i="4"/>
  <c r="Z68" i="4"/>
  <c r="AB68" i="4"/>
  <c r="U68" i="4"/>
  <c r="Y68" i="4"/>
</calcChain>
</file>

<file path=xl/sharedStrings.xml><?xml version="1.0" encoding="utf-8"?>
<sst xmlns="http://schemas.openxmlformats.org/spreadsheetml/2006/main" count="693" uniqueCount="188">
  <si>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</si>
  <si>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</si>
  <si>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</si>
  <si>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</si>
  <si>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</si>
  <si>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</si>
  <si>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</si>
  <si>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</si>
  <si>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</si>
  <si>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</si>
  <si>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</si>
  <si>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</si>
  <si>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</si>
  <si>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</si>
  <si>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</si>
  <si>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</si>
  <si>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</si>
  <si>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</si>
  <si>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</si>
  <si>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</si>
  <si>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</si>
  <si>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</si>
  <si>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</si>
  <si>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ALIETTE WP80 20X250GR BAG IN</t>
  </si>
  <si>
    <t>Row Labels</t>
  </si>
  <si>
    <t>ALIETTE WP80 20X500GR BAG IN</t>
  </si>
  <si>
    <t>ALIETTE WP80 40X100GR BAG IN</t>
  </si>
  <si>
    <t>Company Name:-BAYER</t>
  </si>
  <si>
    <t>DISTRIBUTOR PRODUCTWISE</t>
  </si>
  <si>
    <t>PRODUCT</t>
  </si>
  <si>
    <t>OUTPUT IN : PIC,DETAILS AS : Column,CONSIDER : Voucher Date,INCLUDE VALIDATION : False</t>
  </si>
  <si>
    <t>AMBITION 10X1L BOT IN</t>
  </si>
  <si>
    <t>RAVI AGRO CHEMICALES</t>
  </si>
  <si>
    <t>N/r. Taluka Panchayat, Bal Mandir Road, Jamjodhpur</t>
  </si>
  <si>
    <t>Ph.(0) 02898-220285, 220385 Mo. 94269-98485</t>
  </si>
  <si>
    <t>Stock Statement(On Amount)</t>
  </si>
  <si>
    <t>From Date 01/04/2020 To 31/01/2021</t>
  </si>
  <si>
    <t>Product</t>
  </si>
  <si>
    <t>Op. Qty</t>
  </si>
  <si>
    <t>Op. Amount</t>
  </si>
  <si>
    <t>Receipt Qty</t>
  </si>
  <si>
    <t>Rec. Amount</t>
  </si>
  <si>
    <t>Issue Qty</t>
  </si>
  <si>
    <t>Issue Amount</t>
  </si>
  <si>
    <t>Closing Qty</t>
  </si>
  <si>
    <t>Cl. Amount</t>
  </si>
  <si>
    <t>Alanto 250 ML</t>
  </si>
  <si>
    <t>Aliette 100 GM</t>
  </si>
  <si>
    <t>Aliette 250 GM</t>
  </si>
  <si>
    <t>Aliette 500 GM</t>
  </si>
  <si>
    <t>Ambition 1 Ltr</t>
  </si>
  <si>
    <t>Ambition 250 ML</t>
  </si>
  <si>
    <t>Ambition 500 ML</t>
  </si>
  <si>
    <t>Antracol 1 KG</t>
  </si>
  <si>
    <t>Antracol 500GM</t>
  </si>
  <si>
    <t>Bayfolan Algae 1 Ltr</t>
  </si>
  <si>
    <t>Bayfolan Algae 250 ML</t>
  </si>
  <si>
    <t>Bayfolan Algae 500 ML</t>
  </si>
  <si>
    <t>Belt Expert 100ML</t>
  </si>
  <si>
    <t>Buonos  1 Ltr</t>
  </si>
  <si>
    <t>Buonos 250 ML</t>
  </si>
  <si>
    <t>Buonos 500 ML</t>
  </si>
  <si>
    <t>Confidor Super 100ML</t>
  </si>
  <si>
    <t>Confidor Super 250ML</t>
  </si>
  <si>
    <t>Decis 100 EC 250 ML</t>
  </si>
  <si>
    <t>Decis 2.8%EC 1 Ltr</t>
  </si>
  <si>
    <t>Decis 2.8%EC 250ML</t>
  </si>
  <si>
    <t>Decis 2.8%EC 500ML</t>
  </si>
  <si>
    <t>Evergol Xtend 100 ML</t>
  </si>
  <si>
    <t>Evergol Xtend 250 ML</t>
  </si>
  <si>
    <t>Evergol Xtend 40 ML</t>
  </si>
  <si>
    <t>Fame 100ML</t>
  </si>
  <si>
    <t>Fenos Quick 100 ML</t>
  </si>
  <si>
    <t>Fenos Quick 250 ML</t>
  </si>
  <si>
    <t>Folicur 1 Ltr</t>
  </si>
  <si>
    <t>Folicur 250ML</t>
  </si>
  <si>
    <t>Folicur 500ML</t>
  </si>
  <si>
    <t>Gaucho FS600 1 Ltr</t>
  </si>
  <si>
    <t>Gaucho FS600 250 ML</t>
  </si>
  <si>
    <t>Gaucho600FS 100ML</t>
  </si>
  <si>
    <t>Gaucho600FS 50ML</t>
  </si>
  <si>
    <t>Larvin 1 KG</t>
  </si>
  <si>
    <t>Larvin 250GM</t>
  </si>
  <si>
    <t>Larvin 500GM</t>
  </si>
  <si>
    <t>Lecenta 100GM</t>
  </si>
  <si>
    <t>Lecenta 250 GM</t>
  </si>
  <si>
    <t>Lecenta 40 GM</t>
  </si>
  <si>
    <t>Movento 1 Ltr</t>
  </si>
  <si>
    <t>Movento 250ML</t>
  </si>
  <si>
    <t>Movento OD 250 ML.</t>
  </si>
  <si>
    <t>Movento OD 500 ML</t>
  </si>
  <si>
    <t>Nativo 100GM</t>
  </si>
  <si>
    <t>Nativo 250GM</t>
  </si>
  <si>
    <t>Nativo 500 GM</t>
  </si>
  <si>
    <t>Planofix 250ML</t>
  </si>
  <si>
    <t>Planofix 500ML</t>
  </si>
  <si>
    <t>Raft 1 Ltr</t>
  </si>
  <si>
    <t>Raft 250 ML</t>
  </si>
  <si>
    <t>Raxil 100Gm</t>
  </si>
  <si>
    <t>Regent 1 Ltr</t>
  </si>
  <si>
    <t>Regent 250ML</t>
  </si>
  <si>
    <t>Regent 500ML</t>
  </si>
  <si>
    <t>Regent Gold 250 ML</t>
  </si>
  <si>
    <t>Regent Gold 500 ML</t>
  </si>
  <si>
    <t>Regent Ultra 1KG</t>
  </si>
  <si>
    <t>Regent Ultra 4 Kg</t>
  </si>
  <si>
    <t>Soloman 1 Ltr</t>
  </si>
  <si>
    <t>Soloman 250ML</t>
  </si>
  <si>
    <t>Soloman 500ML</t>
  </si>
  <si>
    <t>Spintor 75ML</t>
  </si>
  <si>
    <t>Velum Prime 250 ML</t>
  </si>
  <si>
    <t>Velum Prime 500 ML</t>
  </si>
  <si>
    <t>Whip Super 1 Ltr</t>
  </si>
  <si>
    <t>Whip Super 250ML</t>
  </si>
  <si>
    <t>Whip Super 500ML</t>
  </si>
  <si>
    <t>AMBITION 40X250ML BOT IN</t>
  </si>
  <si>
    <t>AMBITION 20X500ML BOT IN</t>
  </si>
  <si>
    <t>ANTRACOL (T) WP70 10X1KG BAG IN</t>
  </si>
  <si>
    <t>ANTRACOL (T) WP70 20X500GR BAG IN</t>
  </si>
  <si>
    <t>BELT EXPERT SC480 50X100ML BOT IN</t>
  </si>
  <si>
    <t>CONFIDOR SUPER (T) SC350 50X100ML BOT IN</t>
  </si>
  <si>
    <t>CONFIDOR SUPER (T) SC350 20X250ML BOT IN</t>
  </si>
  <si>
    <t>DECIS EC 28 10X1L BOT IN</t>
  </si>
  <si>
    <t>DECIS EC 28 40X250ML BOT IN</t>
  </si>
  <si>
    <t>EVERGOL XTEND FS308 50X100ML BOT IN</t>
  </si>
  <si>
    <t>EVERGOL XTEND FS308 100X40ML BOT IN</t>
  </si>
  <si>
    <t>FENOS QUICK SC150 50X100ML BOT IN</t>
  </si>
  <si>
    <t>FOLICUR (T) EC250 10X1L BOT IN</t>
  </si>
  <si>
    <t>FOLICUR (T) EC250 40X250ML BOT IN</t>
  </si>
  <si>
    <t>FOLICUR (T) EC250 20X500ML BOT IN</t>
  </si>
  <si>
    <t>GAUCHO FS600 50X100ML BOT IN</t>
  </si>
  <si>
    <t>GAUCHO FS600 40X250ML BOT IN</t>
  </si>
  <si>
    <t>GAUCHO FS600 100X50ML BOT IN</t>
  </si>
  <si>
    <t>LARVIN (T) WP75 10X1KG BAG IN</t>
  </si>
  <si>
    <t>LARVIN (T) WP75 20X250GR BAG IN</t>
  </si>
  <si>
    <t>LARVIN (T) WP75 20X500GR BAG IN</t>
  </si>
  <si>
    <t>LESENTA WG80 50X100GR BAG IN</t>
  </si>
  <si>
    <t>LESENTA WG80 100X40GR BAG IN</t>
  </si>
  <si>
    <t>NATIVO WG75 50X100GR BAG IN</t>
  </si>
  <si>
    <t>NATIVO WG75 40X250GR BAG IN</t>
  </si>
  <si>
    <t>NATIVO WG75 20X500GR BAG IN</t>
  </si>
  <si>
    <t>PLANOFIX SL4 5 40X250ML BOT IN</t>
  </si>
  <si>
    <t>PLANOFIX SL4 5 20X500ML BOT IN</t>
  </si>
  <si>
    <t>REGENT GOLD SC200 40X250ML BOT IN</t>
  </si>
  <si>
    <t>REGENT (T) SC50 10X1L BOT IN</t>
  </si>
  <si>
    <t>REGENT (T) SC50 20X250ML BOT IN</t>
  </si>
  <si>
    <t>REGENT (T) SC50 20X500ML BOT IN</t>
  </si>
  <si>
    <t>REGENT ULTRA GR0 6 5X4KG BAG IN</t>
  </si>
  <si>
    <t>SOLOMON OD300 10X1L BOT IN</t>
  </si>
  <si>
    <t>SOLOMON OD300 40X250ML BOT IN</t>
  </si>
  <si>
    <t>SOLOMON OD300 20X500ML BOT IN</t>
  </si>
  <si>
    <t>SPINTOR SC495 20X75ML BOT IN</t>
  </si>
  <si>
    <t>VELUM PRIME SC400 40X250ML BOT IN</t>
  </si>
  <si>
    <t>WHIPSUPER (T) EC90 40X250ML BOT IN</t>
  </si>
  <si>
    <t>WHIPSUPER (T) EC90 20X500ML BOT IN</t>
  </si>
  <si>
    <t>ALANTO (T) SC240 40X250ML BOT IN</t>
  </si>
  <si>
    <t>DISCOUNTINUE PRODUCT</t>
  </si>
  <si>
    <t>BUONOS SC430 10X1L BOT IN</t>
  </si>
  <si>
    <t>BUONOS SC430 40X250ML BOT IN</t>
  </si>
  <si>
    <t>BUONOS SC430 20X500ML BOT IN</t>
  </si>
  <si>
    <t>DECIS EC101-2 40X250ML BOT IN</t>
  </si>
  <si>
    <t>EVERGOL XTEND FS308 40X250ML BOT IN</t>
  </si>
  <si>
    <t>FAME (T) SC480 20X100ML BOT IN</t>
  </si>
  <si>
    <t>FENOS QUICK SC150 40X250ML BOT IN</t>
  </si>
  <si>
    <t>GAUCHO FS600 2X(5X1L) BOT IN</t>
  </si>
  <si>
    <t>LESENTA WG80 20X250GR BAG IN</t>
  </si>
  <si>
    <t>MOVENTO OD150 10X1L BOT IN</t>
  </si>
  <si>
    <t>MOVENTO OD150 40X250ML BOT IN</t>
  </si>
  <si>
    <t>MOVENTO OD150 20X500ML BOT IN</t>
  </si>
  <si>
    <t>RAFT EC60 10X1L BOT IN</t>
  </si>
  <si>
    <t>RAFT EC60 40X250ML BOT IN</t>
  </si>
  <si>
    <t>RAXIL (T) DS2 5X(10X100GR) BAG IN</t>
  </si>
  <si>
    <t>REGENT GOLD SC200 20X500ML BOT IN</t>
  </si>
  <si>
    <t>REGENT ULTRA GR0 6 20X1KG BAG IN</t>
  </si>
  <si>
    <t>VELUM PRIME SC400 20X500ML BOT IN</t>
  </si>
  <si>
    <t>WHIPSUPER (T) EC90 10X1L BOT IN</t>
  </si>
  <si>
    <t>Sum of Op. Qty</t>
  </si>
  <si>
    <t>Sum of Receipt Qty</t>
  </si>
  <si>
    <t>Sum of Issue Qty</t>
  </si>
  <si>
    <t>Sum of Closing Qty</t>
  </si>
  <si>
    <t>Stock and Sales FOR THE PERIOD 01-Apr-2020 TO 31-Jan-2021</t>
  </si>
  <si>
    <t>DISTRIBUTOR:Ravi Agrochemicals,</t>
  </si>
  <si>
    <t>SAPCODE</t>
  </si>
  <si>
    <t>Ravi Agrochemicals</t>
  </si>
  <si>
    <t>GRANDTOTAL</t>
  </si>
  <si>
    <t>Generated on 2/23/2021 11:48:20 AM</t>
  </si>
  <si>
    <t>Zylem Report -01-Apr-2020 TO 31-Jan-2021</t>
  </si>
  <si>
    <t>Dealer Report -01-Apr-2020 TO 31-Jan-2021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</si>
</sst>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0.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7"/>
      <color rgb="FFFFFF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B7DBFF"/>
        <bgColor indexed="64"/>
      </patternFill>
    </fill>
    <fill>
      <patternFill patternType="solid">
        <fgColor rgb="FF929A94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166" fontId="7" fillId="0" borderId="22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167" fontId="7" fillId="0" borderId="23" xfId="0" applyNumberFormat="1" applyFont="1" applyBorder="1" applyAlignment="1">
      <alignment horizontal="right" vertical="top"/>
    </xf>
    <xf numFmtId="167" fontId="7" fillId="0" borderId="22" xfId="0" applyNumberFormat="1" applyFont="1" applyBorder="1" applyAlignment="1">
      <alignment horizontal="right" vertical="top"/>
    </xf>
    <xf numFmtId="49" fontId="7" fillId="0" borderId="0" xfId="0" applyNumberFormat="1" applyFont="1" applyAlignment="1">
      <alignment vertical="top" wrapText="1"/>
    </xf>
    <xf numFmtId="49" fontId="14" fillId="6" borderId="24" xfId="0" applyNumberFormat="1" applyFont="1" applyFill="1" applyBorder="1" applyAlignment="1">
      <alignment vertical="center"/>
    </xf>
    <xf numFmtId="49" fontId="14" fillId="6" borderId="24" xfId="0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vertical="center"/>
    </xf>
    <xf numFmtId="168" fontId="13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49" fontId="14" fillId="6" borderId="0" xfId="0" applyNumberFormat="1" applyFont="1" applyFill="1" applyAlignment="1">
      <alignment horizontal="right" vertical="center"/>
    </xf>
    <xf numFmtId="168" fontId="14" fillId="6" borderId="0" xfId="0" applyNumberFormat="1" applyFont="1" applyFill="1" applyAlignment="1">
      <alignment horizontal="right" vertical="center"/>
    </xf>
    <xf numFmtId="4" fontId="14" fillId="6" borderId="0" xfId="0" applyNumberFormat="1" applyFont="1" applyFill="1" applyAlignment="1">
      <alignment horizontal="right" vertical="center"/>
    </xf>
    <xf numFmtId="2" fontId="15" fillId="7" borderId="11" xfId="0" applyNumberFormat="1" applyFont="1" applyFill="1" applyBorder="1" applyAlignment="1">
      <alignment horizontal="left" wrapText="1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0" fillId="0" borderId="0" xfId="0"/>
    <xf numFmtId="49" fontId="14" fillId="0" borderId="0" xfId="0" applyNumberFormat="1" applyFont="1" applyAlignment="1">
      <alignment vertical="center"/>
    </xf>
    <xf numFmtId="49" fontId="13" fillId="0" borderId="0" xfId="0" applyNumberFormat="1" applyFont="1" applyAlignment="1">
      <alignment vertic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0.71711273148" createdVersion="6" refreshedVersion="6" minRefreshableVersion="3" recordCount="69" xr:uid="{3B4BF273-DF12-47AB-8880-CD036A8F0F8F}">
  <cacheSource type="worksheet">
    <worksheetSource name="=Dealer_Pivot"/>
  </cacheSource>
  <cacheFields count="11">
    <cacheField name="Product" numFmtId="49">
      <sharedItems/>
    </cacheField>
    <cacheField name="Op. Qty" numFmtId="0">
      <sharedItems containsString="0" containsBlank="1" containsNumber="1" containsInteger="1" minValue="-10" maxValue="561"/>
    </cacheField>
    <cacheField name="Op. Amount" numFmtId="0">
      <sharedItems containsNonDate="0" containsString="0" containsBlank="1"/>
    </cacheField>
    <cacheField name="Receipt Qty" numFmtId="0">
      <sharedItems containsString="0" containsBlank="1" containsNumber="1" containsInteger="1" minValue="5" maxValue="1618"/>
    </cacheField>
    <cacheField name="Rec. Amount" numFmtId="0">
      <sharedItems containsString="0" containsBlank="1" containsNumber="1" minValue="3245" maxValue="1534696.15"/>
    </cacheField>
    <cacheField name="Issue Qty" numFmtId="0">
      <sharedItems containsString="0" containsBlank="1" containsNumber="1" containsInteger="1" minValue="1" maxValue="1390"/>
    </cacheField>
    <cacheField name="Issue Amount" numFmtId="0">
      <sharedItems containsString="0" containsBlank="1" containsNumber="1" minValue="1262.0999999999999" maxValue="1346574.18"/>
    </cacheField>
    <cacheField name="Closing Qty" numFmtId="0">
      <sharedItems containsString="0" containsBlank="1" containsNumber="1" containsInteger="1" minValue="5" maxValue="561"/>
    </cacheField>
    <cacheField name="Cl. Amount" numFmtId="0">
      <sharedItems containsNonDate="0" containsString="0" containsBlank="1"/>
    </cacheField>
    <cacheField name="Combi Name" numFmtId="165">
      <sharedItems/>
    </cacheField>
    <cacheField name="Master Name" numFmtId="164">
      <sharedItems count="129">
        <s v="ALANTO (T) SC240 40X250ML BOT IN"/>
        <s v="ALIETTE WP80 40X100GR BAG IN"/>
        <s v="ALIETTE WP80 20X250GR BAG IN"/>
        <s v="ALIETTE WP80 20X500GR BAG IN"/>
        <s v="AMBITION 10X1L BOT IN"/>
        <s v="AMBITION 40X250ML BOT IN"/>
        <s v="AMBITION 20X500ML BOT IN"/>
        <s v="ANTRACOL (T) WP70 10X1KG BAG IN"/>
        <s v="ANTRACOL (T) WP70 20X500GR BAG IN"/>
        <s v="DISCOUNTINUE PRODUCT"/>
        <s v="BELT EXPERT SC480 50X100ML BOT IN"/>
        <s v="BUONOS SC430 10X1L BOT IN"/>
        <s v="BUONOS SC430 40X250ML BOT IN"/>
        <s v="BUONOS SC430 20X500ML BOT IN"/>
        <s v="CONFIDOR SUPER (T) SC350 50X100ML BOT IN"/>
        <s v="CONFIDOR SUPER (T) SC350 20X250ML BOT IN"/>
        <s v="DECIS EC101-2 40X250ML BOT IN"/>
        <s v="DECIS EC 28 10X1L BOT IN"/>
        <s v="DECIS EC 28 40X250ML BOT IN"/>
        <s v="EVERGOL XTEND FS308 50X100ML BOT IN"/>
        <s v="EVERGOL XTEND FS308 40X250ML BOT IN"/>
        <s v="EVERGOL XTEND FS308 100X40ML BOT IN"/>
        <s v="FAME (T) SC480 20X100ML BOT IN"/>
        <s v="FENOS QUICK SC150 50X100ML BOT IN"/>
        <s v="FENOS QUICK SC150 40X250ML BOT IN"/>
        <s v="FOLICUR (T) EC250 10X1L BOT IN"/>
        <s v="FOLICUR (T) EC250 40X250ML BOT IN"/>
        <s v="FOLICUR (T) EC250 20X500ML BOT IN"/>
        <s v="GAUCHO FS600 2X(5X1L) BOT IN"/>
        <s v="GAUCHO FS600 40X250ML BOT IN"/>
        <s v="GAUCHO FS600 50X100ML BOT IN"/>
        <s v="GAUCHO FS600 100X50ML BOT IN"/>
        <s v="LARVIN (T) WP75 10X1KG BAG IN"/>
        <s v="LARVIN (T) WP75 20X250GR BAG IN"/>
        <s v="LARVIN (T) WP75 20X500GR BAG IN"/>
        <s v="LESENTA WG80 50X100GR BAG IN"/>
        <s v="LESENTA WG80 20X250GR BAG IN"/>
        <s v="LESENTA WG80 100X40GR BAG IN"/>
        <s v="MOVENTO OD150 10X1L BOT IN"/>
        <s v="MOVENTO OD150 40X250ML BOT IN"/>
        <s v="MOVENTO OD150 20X500ML BOT IN"/>
        <s v="NATIVO WG75 50X100GR BAG IN"/>
        <s v="NATIVO WG75 40X250GR BAG IN"/>
        <s v="NATIVO WG75 20X500GR BAG IN"/>
        <s v="PLANOFIX SL4 5 40X250ML BOT IN"/>
        <s v="PLANOFIX SL4 5 20X500ML BOT IN"/>
        <s v="RAFT EC60 10X1L BOT IN"/>
        <s v="RAFT EC60 40X250ML BOT IN"/>
        <s v="RAXIL (T) DS2 5X(10X100GR) BAG IN"/>
        <s v="REGENT (T) SC50 10X1L BOT IN"/>
        <s v="REGENT (T) SC50 20X250ML BOT IN"/>
        <s v="REGENT (T) SC50 20X500ML BOT IN"/>
        <s v="REGENT GOLD SC200 40X250ML BOT IN"/>
        <s v="REGENT GOLD SC200 20X500ML BOT IN"/>
        <s v="REGENT ULTRA GR0 6 20X1KG BAG IN"/>
        <s v="REGENT ULTRA GR0 6 5X4KG BAG IN"/>
        <s v="SOLOMON OD300 10X1L BOT IN"/>
        <s v="SOLOMON OD300 40X250ML BOT IN"/>
        <s v="SOLOMON OD300 20X500ML BOT IN"/>
        <s v="SPINTOR SC495 20X75ML BOT IN"/>
        <s v="VELUM PRIME SC400 40X250ML BOT IN"/>
        <s v="VELUM PRIME SC400 20X500ML BOT IN"/>
        <s v="WHIPSUPER (T) EC90 10X1L BOT IN"/>
        <s v="WHIPSUPER (T) EC90 40X250ML BOT IN"/>
        <s v="WHIPSUPER (T) EC90 20X500ML BOT IN"/>
        <s v="SECTIN WG60 20X600GR BAG IN" u="1"/>
        <s v="SECTIN WG60 50X100GR BAG IN" u="1"/>
        <s v="PROFILER WG71 11 20X250GR BAG IN" u="1"/>
        <s v="REGENT GR0 3 4X5KG BAG IN" u="1"/>
        <s v="PLANOFIX SL45 10X1L BOT IN" u="1"/>
        <s v="FOOST WP50 20X250G BAG IN" u="1"/>
        <s v="FOOST WP50 24X500G BAG IN" u="1"/>
        <s v="REGENT (T) SC50 50X100M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ALION PLUS SC560 4X5L BOT IN" u="1"/>
        <e v="#N/A" u="1"/>
        <s v="CONFIDOR SUPER (T) SC350 20X500ML BOT IN" u="1"/>
        <s v="SENCOR WP70 60X100GR BAG IN" u="1"/>
        <s v="FAME (T) SC480 10X(20X10ML) BOT IN" u="1"/>
        <s v="PLANOFIX SL4 5 50X100ML BOT IN" u="1"/>
        <s v="MELODY DUO WP66 8 10X800G BAG IN" u="1"/>
        <s v="REGENT GR0 3 1X25KG BOX WW" u="1"/>
        <s v="OBERON (T) SC240 20X500ML BOT IN" u="1"/>
        <s v="OBERON (T) SC240 40X200ML BOT IN" u="1"/>
        <s v="OBERON (T) SC240 50X100ML BOT IN" u="1"/>
        <s v="JUMP WG80 80X40GR BAG IN" u="1"/>
        <s v="REGENT GOLD SC200 50X100ML BOT IN" u="1"/>
        <s v="JUMP WG80 160X(10X2GR) BAG IN" u="1"/>
        <s v="FAME (T) SC480 40X50ML BOT IN" u="1"/>
        <s v="MELODY DUO WP66 8 10X400GR BAG IN" u="1"/>
        <s v="MELODY DUO WP66 8 50X100GR BAG IN" u="1"/>
        <s v="NATIVO WG75 10X1KG BAG IN" u="1"/>
        <s v="REGENT GR0 3 20X1KG BAG IN" u="1"/>
        <s v="RICESTAR EC69 10X1L BOT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LAUDIS SC630 8X115ML BOT IN" u="1"/>
        <s v="GLAMORE WG80 40X50GR BOT IN" u="1"/>
        <s v="CONFIDOR SUPER (T) SC350 50X50ML BOT IN" u="1"/>
        <s v="FOLICUR (T) EC250 50X100ML BOT IN" u="1"/>
        <s v="ANTRACOL (T) WP70 40X250GR BAG IN" u="1"/>
        <s v="ANTRACOL (T) WP70 50X100GR BAG IN" u="1"/>
        <s v="COUNCIL ACTIV WG30 12X(5X90GR) BOX IN" u="1"/>
        <s v="MOVENTO ENERGY SC240 40X250ML BOT IN" u="1"/>
        <s v="MOVENTO ENERGY SC240 50X100ML BOT IN" u="1"/>
        <s v="SOLOMON OD300 50X100ML BOT IN" u="1"/>
        <s v="GLAMORE WG80 20X100GR BOT IN" u="1"/>
        <s v="ALIETTE WP80 10X1KG BAG IN" u="1"/>
        <s v="WHIPSUPER (T) EC90 50X100ML BOT IN" u="1"/>
        <s v="ALANTO (T) SC240 50X100ML BOT IN" u="1"/>
        <s v="LAUDIS SC630 10X57.5ML BOT IN" u="1"/>
        <s v="DECIS EC 28 20X500ML BOT IN" u="1"/>
        <s v="DECIS EC 28 50X100ML BOT IN" u="1"/>
        <s v="CONFIDOR (T) SL200 10X1L BOT IN" u="1"/>
        <s v="LUNA EXPERIENCE SC400 50X100ML BOT IN" u="1"/>
        <s v="ETHREL SL39 20X500ML BOT IN" u="1"/>
        <s v="ETHREL SL39 50X100ML BOT IN" u="1"/>
        <s v="ETHREL SL39 10X1L BOT IN" u="1"/>
        <s v="ADMIRE WG70 125X(8X2GR)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">
  <r>
    <s v="Alanto 250 ML"/>
    <m/>
    <m/>
    <n v="40"/>
    <n v="21884"/>
    <n v="10"/>
    <n v="5502.76"/>
    <n v="30"/>
    <m/>
    <s v="Alanto 250 ML"/>
    <x v="0"/>
  </r>
  <r>
    <s v="Aliette 100 GM"/>
    <n v="65"/>
    <m/>
    <n v="40"/>
    <n v="8360"/>
    <n v="92"/>
    <n v="16570.919999999998"/>
    <n v="13"/>
    <m/>
    <s v="Aliette 100 GM"/>
    <x v="1"/>
  </r>
  <r>
    <s v="Aliette 250 GM"/>
    <n v="142"/>
    <m/>
    <n v="160"/>
    <n v="76093.600000000006"/>
    <n v="265"/>
    <n v="121870.22"/>
    <n v="37"/>
    <m/>
    <s v="Aliette 250 GM"/>
    <x v="2"/>
  </r>
  <r>
    <s v="Aliette 500 GM"/>
    <n v="5"/>
    <m/>
    <n v="80"/>
    <n v="71861.8"/>
    <n v="49"/>
    <n v="45367.94"/>
    <n v="36"/>
    <m/>
    <s v="Aliette 500 GM"/>
    <x v="3"/>
  </r>
  <r>
    <s v="Ambition 1 Ltr"/>
    <n v="239"/>
    <m/>
    <n v="300"/>
    <n v="237960"/>
    <n v="215"/>
    <n v="184569.13"/>
    <n v="324"/>
    <m/>
    <s v="Ambition 1 Ltr"/>
    <x v="4"/>
  </r>
  <r>
    <s v="Ambition 250 ML"/>
    <n v="80"/>
    <m/>
    <m/>
    <m/>
    <n v="20"/>
    <n v="4495.2"/>
    <n v="60"/>
    <m/>
    <s v="Ambition 250 ML"/>
    <x v="5"/>
  </r>
  <r>
    <s v="Ambition 500 ML"/>
    <n v="60"/>
    <m/>
    <n v="100"/>
    <n v="40896"/>
    <n v="135"/>
    <n v="60323.86"/>
    <n v="25"/>
    <m/>
    <s v="Ambition 500 ML"/>
    <x v="6"/>
  </r>
  <r>
    <s v="Antracol 1 KG"/>
    <n v="88"/>
    <m/>
    <n v="200"/>
    <n v="98908"/>
    <n v="162"/>
    <n v="81715.429999999993"/>
    <n v="126"/>
    <m/>
    <s v="Antracol 1 KG"/>
    <x v="7"/>
  </r>
  <r>
    <s v="Antracol 500GM"/>
    <n v="110"/>
    <m/>
    <n v="400"/>
    <n v="103801"/>
    <n v="330"/>
    <n v="88003.7"/>
    <n v="180"/>
    <m/>
    <s v="Antracol 500GM"/>
    <x v="8"/>
  </r>
  <r>
    <s v="Bayfolan Algae 1 Ltr"/>
    <m/>
    <m/>
    <n v="10"/>
    <n v="8500"/>
    <m/>
    <m/>
    <n v="10"/>
    <m/>
    <s v="Bayfolan Algae 1 Ltr"/>
    <x v="9"/>
  </r>
  <r>
    <s v="Bayfolan Algae 250 ML"/>
    <m/>
    <m/>
    <n v="40"/>
    <n v="8960"/>
    <n v="10"/>
    <n v="2500"/>
    <n v="30"/>
    <m/>
    <s v="Bayfolan Algae 250 ML"/>
    <x v="9"/>
  </r>
  <r>
    <s v="Bayfolan Algae 500 ML"/>
    <m/>
    <m/>
    <n v="20"/>
    <n v="8760"/>
    <m/>
    <m/>
    <n v="20"/>
    <m/>
    <s v="Bayfolan Algae 500 ML"/>
    <x v="9"/>
  </r>
  <r>
    <s v="Belt Expert 100ML"/>
    <n v="100"/>
    <m/>
    <n v="100"/>
    <n v="55750"/>
    <n v="195"/>
    <n v="114393.7"/>
    <n v="5"/>
    <m/>
    <s v="Belt Expert 100ML"/>
    <x v="10"/>
  </r>
  <r>
    <s v="Buonos  1 Ltr"/>
    <m/>
    <m/>
    <n v="30"/>
    <n v="40400"/>
    <n v="12"/>
    <n v="17553.599999999999"/>
    <n v="18"/>
    <m/>
    <s v="Buonos 1 Ltr"/>
    <x v="11"/>
  </r>
  <r>
    <s v="Buonos 250 ML"/>
    <m/>
    <m/>
    <n v="120"/>
    <n v="44400"/>
    <n v="80"/>
    <n v="30866.14"/>
    <n v="40"/>
    <m/>
    <s v="Buonos 250 ML"/>
    <x v="12"/>
  </r>
  <r>
    <s v="Buonos 500 ML"/>
    <m/>
    <m/>
    <n v="240"/>
    <n v="169600"/>
    <n v="215"/>
    <n v="160144.26999999999"/>
    <n v="25"/>
    <m/>
    <s v="Buonos 500 ML"/>
    <x v="13"/>
  </r>
  <r>
    <s v="Confidor Super 100ML"/>
    <n v="135"/>
    <m/>
    <m/>
    <m/>
    <n v="110"/>
    <n v="38074.400000000001"/>
    <n v="25"/>
    <m/>
    <s v="Confidor Super 100ML"/>
    <x v="14"/>
  </r>
  <r>
    <s v="Confidor Super 250ML"/>
    <n v="53"/>
    <m/>
    <m/>
    <m/>
    <n v="53"/>
    <n v="44237.5"/>
    <m/>
    <m/>
    <s v="Confidor Super 250ML"/>
    <x v="15"/>
  </r>
  <r>
    <s v="Decis 100 EC 250 ML"/>
    <n v="68"/>
    <m/>
    <n v="40"/>
    <n v="14040"/>
    <m/>
    <m/>
    <n v="108"/>
    <m/>
    <s v="Decis 100 EC 250 ML"/>
    <x v="16"/>
  </r>
  <r>
    <s v="Decis 2.8%EC 1 Ltr"/>
    <n v="10"/>
    <m/>
    <m/>
    <m/>
    <m/>
    <m/>
    <n v="10"/>
    <m/>
    <s v="Decis 2.8%EC 1 Ltr"/>
    <x v="17"/>
  </r>
  <r>
    <s v="Decis 2.8%EC 250ML"/>
    <n v="30"/>
    <m/>
    <n v="40"/>
    <n v="5495.2"/>
    <n v="70"/>
    <n v="9669.17"/>
    <m/>
    <m/>
    <s v="Decis 2.8%EC 250ML"/>
    <x v="18"/>
  </r>
  <r>
    <s v="Decis 2.8%EC 500ML"/>
    <n v="10"/>
    <m/>
    <m/>
    <m/>
    <m/>
    <m/>
    <n v="10"/>
    <m/>
    <s v="Decis 2.8%EC 500ML"/>
    <x v="18"/>
  </r>
  <r>
    <s v="Evergol Xtend 100 ML"/>
    <n v="122"/>
    <m/>
    <n v="1367"/>
    <n v="788546.75"/>
    <n v="1293"/>
    <n v="783883.87"/>
    <n v="196"/>
    <m/>
    <s v="Evergol Xtend 100 ML"/>
    <x v="19"/>
  </r>
  <r>
    <s v="Evergol Xtend 250 ML"/>
    <n v="119"/>
    <m/>
    <n v="654"/>
    <n v="915569.16"/>
    <n v="699"/>
    <n v="1024074.54"/>
    <n v="74"/>
    <m/>
    <s v="Evergol Xtend 250 ML"/>
    <x v="20"/>
  </r>
  <r>
    <s v="Evergol Xtend 40 ML"/>
    <n v="83"/>
    <m/>
    <n v="100"/>
    <n v="24142"/>
    <n v="155"/>
    <n v="53045.35"/>
    <n v="28"/>
    <m/>
    <s v="Evergol Xtend 40 ML"/>
    <x v="21"/>
  </r>
  <r>
    <s v="Fame 100ML"/>
    <n v="72"/>
    <m/>
    <m/>
    <m/>
    <m/>
    <m/>
    <n v="72"/>
    <m/>
    <s v="Fame 100ML"/>
    <x v="22"/>
  </r>
  <r>
    <s v="Fenos Quick 100 ML"/>
    <m/>
    <m/>
    <n v="50"/>
    <n v="12900"/>
    <m/>
    <m/>
    <n v="50"/>
    <m/>
    <s v="Fenos Quick 100 ML"/>
    <x v="23"/>
  </r>
  <r>
    <s v="Fenos Quick 250 ML"/>
    <m/>
    <m/>
    <n v="40"/>
    <n v="25200"/>
    <m/>
    <m/>
    <n v="40"/>
    <m/>
    <s v="Fenos Quick 250 ML"/>
    <x v="24"/>
  </r>
  <r>
    <s v="Folicur 1 Ltr"/>
    <n v="194"/>
    <m/>
    <n v="603"/>
    <n v="1002148.83"/>
    <n v="700"/>
    <n v="1161087.93"/>
    <n v="97"/>
    <m/>
    <s v="Folicur 1 Ltr"/>
    <x v="25"/>
  </r>
  <r>
    <s v="Folicur 250ML"/>
    <n v="120"/>
    <m/>
    <m/>
    <m/>
    <n v="95"/>
    <n v="41983.91"/>
    <n v="25"/>
    <m/>
    <s v="Folicur 250ML"/>
    <x v="26"/>
  </r>
  <r>
    <s v="Folicur 500ML"/>
    <n v="100"/>
    <m/>
    <n v="540"/>
    <n v="459972"/>
    <n v="640"/>
    <n v="545381.04"/>
    <m/>
    <m/>
    <s v="Folicur 500ML"/>
    <x v="27"/>
  </r>
  <r>
    <s v="Gaucho FS600 1 Ltr"/>
    <n v="10"/>
    <m/>
    <m/>
    <m/>
    <n v="10"/>
    <n v="27189.41"/>
    <m/>
    <m/>
    <s v="Gaucho FS600 1 Ltr"/>
    <x v="28"/>
  </r>
  <r>
    <s v="Gaucho FS600 250 ML"/>
    <n v="40"/>
    <m/>
    <n v="80"/>
    <n v="57557.599999999999"/>
    <n v="42"/>
    <n v="32033.82"/>
    <n v="78"/>
    <m/>
    <s v="Gaucho FS600 250 ML"/>
    <x v="29"/>
  </r>
  <r>
    <s v="Gaucho600FS 100ML"/>
    <n v="101"/>
    <m/>
    <n v="350"/>
    <n v="111294"/>
    <n v="293"/>
    <n v="97341.99"/>
    <n v="158"/>
    <m/>
    <s v="Gaucho600FS 100ML"/>
    <x v="30"/>
  </r>
  <r>
    <s v="Gaucho600FS 50ML"/>
    <n v="85"/>
    <m/>
    <n v="200"/>
    <n v="33880"/>
    <n v="60"/>
    <n v="9203.4"/>
    <n v="225"/>
    <m/>
    <s v="Gaucho600FS 50ML"/>
    <x v="31"/>
  </r>
  <r>
    <s v="Larvin 1 KG"/>
    <m/>
    <m/>
    <n v="10"/>
    <n v="23011.8"/>
    <m/>
    <m/>
    <n v="10"/>
    <m/>
    <s v="Larvin 1 KG"/>
    <x v="32"/>
  </r>
  <r>
    <s v="Larvin 250GM"/>
    <n v="-10"/>
    <m/>
    <n v="40"/>
    <n v="23664"/>
    <n v="20"/>
    <n v="11789.29"/>
    <n v="10"/>
    <m/>
    <s v="Larvin 250GM"/>
    <x v="33"/>
  </r>
  <r>
    <s v="Larvin 500GM"/>
    <n v="43"/>
    <m/>
    <n v="10"/>
    <n v="9843.73"/>
    <n v="28"/>
    <n v="32343.16"/>
    <n v="25"/>
    <m/>
    <s v="Larvin 500GM"/>
    <x v="34"/>
  </r>
  <r>
    <s v="Lecenta 100GM"/>
    <n v="50"/>
    <m/>
    <n v="1618"/>
    <n v="1534696.15"/>
    <n v="1390"/>
    <n v="1346574.18"/>
    <n v="278"/>
    <m/>
    <s v="Lecenta 100GM"/>
    <x v="35"/>
  </r>
  <r>
    <s v="Lecenta 250 GM"/>
    <n v="4"/>
    <m/>
    <n v="90"/>
    <n v="210762.2"/>
    <n v="30"/>
    <n v="71492.3"/>
    <n v="64"/>
    <m/>
    <s v="Lecenta 250 GM"/>
    <x v="36"/>
  </r>
  <r>
    <s v="Lecenta 40 GM"/>
    <m/>
    <m/>
    <n v="100"/>
    <n v="37948"/>
    <n v="25"/>
    <n v="9961.25"/>
    <n v="75"/>
    <m/>
    <s v="Lecenta 40 GM"/>
    <x v="37"/>
  </r>
  <r>
    <s v="Movento 1 Ltr"/>
    <n v="9"/>
    <m/>
    <n v="20"/>
    <n v="47182.2"/>
    <n v="5"/>
    <n v="12503.25"/>
    <n v="24"/>
    <m/>
    <s v="Movento 1 Ltr"/>
    <x v="38"/>
  </r>
  <r>
    <s v="Movento 250ML"/>
    <n v="114"/>
    <m/>
    <n v="120"/>
    <n v="73164"/>
    <n v="10"/>
    <n v="6462.9"/>
    <n v="224"/>
    <m/>
    <s v="Movento 250ML"/>
    <x v="39"/>
  </r>
  <r>
    <s v="Movento OD 250 ML."/>
    <n v="25"/>
    <m/>
    <m/>
    <m/>
    <m/>
    <m/>
    <n v="25"/>
    <m/>
    <s v="Movento OD 250 ML."/>
    <x v="39"/>
  </r>
  <r>
    <s v="Movento OD 500 ML"/>
    <n v="40"/>
    <m/>
    <m/>
    <m/>
    <m/>
    <m/>
    <n v="40"/>
    <m/>
    <s v="Movento OD 500 ML"/>
    <x v="40"/>
  </r>
  <r>
    <s v="Nativo 100GM"/>
    <n v="140"/>
    <m/>
    <n v="500"/>
    <n v="313480.5"/>
    <n v="328"/>
    <n v="217393.58"/>
    <n v="312"/>
    <m/>
    <s v="Nativo 100GM"/>
    <x v="41"/>
  </r>
  <r>
    <s v="Nativo 250GM"/>
    <n v="141"/>
    <m/>
    <n v="483"/>
    <n v="709051.11"/>
    <n v="325"/>
    <n v="501676.54"/>
    <n v="299"/>
    <m/>
    <s v="Nativo 250GM"/>
    <x v="42"/>
  </r>
  <r>
    <s v="Nativo 500 GM"/>
    <n v="38"/>
    <m/>
    <n v="60"/>
    <n v="170316"/>
    <n v="40"/>
    <n v="120356.8"/>
    <n v="58"/>
    <m/>
    <s v="Nativo 500 GM"/>
    <x v="43"/>
  </r>
  <r>
    <s v="Planofix 250ML"/>
    <n v="80"/>
    <m/>
    <n v="80"/>
    <n v="13167.2"/>
    <n v="20"/>
    <n v="3522.2"/>
    <n v="140"/>
    <m/>
    <s v="Planofix 250ML"/>
    <x v="44"/>
  </r>
  <r>
    <s v="Planofix 500ML"/>
    <m/>
    <m/>
    <n v="40"/>
    <n v="12256"/>
    <n v="10"/>
    <n v="3278.6"/>
    <n v="30"/>
    <m/>
    <s v="Planofix 500ML"/>
    <x v="45"/>
  </r>
  <r>
    <s v="Raft 1 Ltr"/>
    <n v="29"/>
    <m/>
    <m/>
    <m/>
    <m/>
    <m/>
    <n v="29"/>
    <m/>
    <s v="Raft 1 Ltr"/>
    <x v="46"/>
  </r>
  <r>
    <s v="Raft 250 ML"/>
    <n v="68"/>
    <m/>
    <m/>
    <m/>
    <m/>
    <m/>
    <n v="68"/>
    <m/>
    <s v="Raft 250 ML"/>
    <x v="47"/>
  </r>
  <r>
    <s v="Raxil 100Gm"/>
    <n v="561"/>
    <m/>
    <m/>
    <m/>
    <m/>
    <m/>
    <n v="561"/>
    <m/>
    <s v="Raxil 100Gm"/>
    <x v="48"/>
  </r>
  <r>
    <s v="Regent 1 Ltr"/>
    <n v="81"/>
    <m/>
    <m/>
    <m/>
    <m/>
    <m/>
    <n v="81"/>
    <m/>
    <s v="Regent 1 Ltr"/>
    <x v="49"/>
  </r>
  <r>
    <s v="Regent 250ML"/>
    <n v="135"/>
    <m/>
    <m/>
    <m/>
    <m/>
    <m/>
    <n v="135"/>
    <m/>
    <s v="Regent 250ML"/>
    <x v="50"/>
  </r>
  <r>
    <s v="Regent 500ML"/>
    <n v="60"/>
    <m/>
    <m/>
    <m/>
    <n v="7"/>
    <n v="3709.3"/>
    <n v="53"/>
    <m/>
    <s v="Regent 500ML"/>
    <x v="51"/>
  </r>
  <r>
    <s v="Regent Gold 250 ML"/>
    <n v="70"/>
    <m/>
    <m/>
    <m/>
    <n v="13"/>
    <n v="9389"/>
    <n v="57"/>
    <m/>
    <s v="Regent Gold 250 ML"/>
    <x v="52"/>
  </r>
  <r>
    <s v="Regent Gold 500 ML"/>
    <n v="16"/>
    <m/>
    <m/>
    <m/>
    <m/>
    <m/>
    <n v="16"/>
    <m/>
    <s v="Regent Gold 500 ML"/>
    <x v="53"/>
  </r>
  <r>
    <s v="Regent Ultra 1KG"/>
    <m/>
    <m/>
    <n v="20"/>
    <n v="3320"/>
    <m/>
    <m/>
    <n v="20"/>
    <m/>
    <s v="Regent Ultra 1KG"/>
    <x v="54"/>
  </r>
  <r>
    <s v="Regent Ultra 4 Kg"/>
    <m/>
    <m/>
    <n v="5"/>
    <n v="3245"/>
    <m/>
    <m/>
    <n v="5"/>
    <m/>
    <s v="Regent Ultra 4 Kg"/>
    <x v="55"/>
  </r>
  <r>
    <s v="Soloman 1 Ltr"/>
    <n v="43"/>
    <m/>
    <n v="130"/>
    <n v="233710.1"/>
    <n v="50"/>
    <n v="88844.2"/>
    <n v="123"/>
    <m/>
    <s v="Soloman 1 Ltr"/>
    <x v="56"/>
  </r>
  <r>
    <s v="Soloman 250ML"/>
    <n v="230"/>
    <m/>
    <n v="280"/>
    <n v="136802.4"/>
    <n v="235"/>
    <n v="122875.71"/>
    <n v="275"/>
    <m/>
    <s v="Soloman 250ML"/>
    <x v="57"/>
  </r>
  <r>
    <s v="Soloman 500ML"/>
    <n v="78"/>
    <m/>
    <n v="380"/>
    <n v="347465.6"/>
    <n v="311"/>
    <n v="301212.21000000002"/>
    <n v="147"/>
    <m/>
    <s v="Soloman 500ML"/>
    <x v="58"/>
  </r>
  <r>
    <s v="Spintor 75ML"/>
    <n v="30"/>
    <m/>
    <m/>
    <m/>
    <n v="5"/>
    <n v="6150"/>
    <n v="25"/>
    <m/>
    <s v="Spintor 75ML"/>
    <x v="59"/>
  </r>
  <r>
    <s v="Velum Prime 250 ML"/>
    <m/>
    <m/>
    <n v="40"/>
    <n v="61800"/>
    <m/>
    <m/>
    <n v="40"/>
    <m/>
    <s v="Velum Prime 250 ML"/>
    <x v="60"/>
  </r>
  <r>
    <s v="Velum Prime 500 ML"/>
    <n v="20"/>
    <m/>
    <m/>
    <m/>
    <m/>
    <m/>
    <n v="20"/>
    <m/>
    <s v="Velum Prime 500 ML"/>
    <x v="61"/>
  </r>
  <r>
    <s v="Whip Super 1 Ltr"/>
    <n v="10"/>
    <m/>
    <n v="20"/>
    <n v="24040"/>
    <n v="1"/>
    <n v="1262.0999999999999"/>
    <n v="29"/>
    <m/>
    <s v="Whip Super 1 Ltr"/>
    <x v="62"/>
  </r>
  <r>
    <s v="Whip Super 250ML"/>
    <n v="55"/>
    <m/>
    <n v="120"/>
    <n v="37474.800000000003"/>
    <n v="25"/>
    <n v="7922.9"/>
    <n v="150"/>
    <m/>
    <s v="Whip Super 250ML"/>
    <x v="63"/>
  </r>
  <r>
    <s v="Whip Super 500ML"/>
    <n v="135"/>
    <m/>
    <n v="120"/>
    <n v="72981.600000000006"/>
    <n v="67"/>
    <n v="42175.71"/>
    <n v="188"/>
    <m/>
    <s v="Whip Super 500ML"/>
    <x v="6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7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M1:Q67" firstHeaderRow="0" firstDataRow="1" firstDataCol="1"/>
  <pivotFields count="11">
    <pivotField showAll="0"/>
    <pivotField dataField="1" showAll="0"/>
    <pivotField showAll="0"/>
    <pivotField dataField="1" showAll="0"/>
    <pivotField showAll="0"/>
    <pivotField dataField="1" showAll="0"/>
    <pivotField showAll="0"/>
    <pivotField dataField="1" showAll="0"/>
    <pivotField showAll="0"/>
    <pivotField showAll="0"/>
    <pivotField axis="axisRow" showAll="0">
      <items count="130">
        <item m="1" x="127"/>
        <item m="1" x="81"/>
        <item m="1" x="118"/>
        <item x="1"/>
        <item m="1" x="116"/>
        <item x="2"/>
        <item x="3"/>
        <item m="1" x="80"/>
        <item x="4"/>
        <item x="5"/>
        <item x="6"/>
        <item m="1" x="110"/>
        <item x="7"/>
        <item m="1" x="109"/>
        <item x="8"/>
        <item x="10"/>
        <item m="1" x="76"/>
        <item m="1" x="122"/>
        <item m="1" x="74"/>
        <item m="1" x="75"/>
        <item m="1" x="73"/>
        <item x="14"/>
        <item x="15"/>
        <item m="1" x="82"/>
        <item m="1" x="107"/>
        <item m="1" x="111"/>
        <item m="1" x="121"/>
        <item x="17"/>
        <item x="18"/>
        <item m="1" x="120"/>
        <item m="1" x="128"/>
        <item m="1" x="125"/>
        <item m="1" x="126"/>
        <item m="1" x="124"/>
        <item x="19"/>
        <item x="21"/>
        <item m="1" x="84"/>
        <item m="1" x="94"/>
        <item x="23"/>
        <item m="1" x="108"/>
        <item x="25"/>
        <item x="26"/>
        <item x="27"/>
        <item m="1" x="70"/>
        <item m="1" x="71"/>
        <item x="30"/>
        <item x="29"/>
        <item x="31"/>
        <item m="1" x="115"/>
        <item m="1" x="106"/>
        <item m="1" x="103"/>
        <item m="1" x="101"/>
        <item m="1" x="102"/>
        <item m="1" x="93"/>
        <item m="1" x="91"/>
        <item m="1" x="100"/>
        <item x="32"/>
        <item x="33"/>
        <item x="34"/>
        <item m="1" x="105"/>
        <item m="1" x="104"/>
        <item m="1" x="119"/>
        <item x="35"/>
        <item x="37"/>
        <item m="1" x="123"/>
        <item m="1" x="95"/>
        <item m="1" x="96"/>
        <item m="1" x="86"/>
        <item m="1" x="113"/>
        <item m="1" x="112"/>
        <item x="41"/>
        <item m="1" x="97"/>
        <item x="42"/>
        <item x="43"/>
        <item m="1" x="79"/>
        <item m="1" x="90"/>
        <item m="1" x="89"/>
        <item m="1" x="88"/>
        <item m="1" x="85"/>
        <item m="1" x="69"/>
        <item x="44"/>
        <item x="45"/>
        <item m="1" x="67"/>
        <item m="1" x="92"/>
        <item x="52"/>
        <item m="1" x="98"/>
        <item m="1" x="87"/>
        <item m="1" x="68"/>
        <item m="1" x="72"/>
        <item x="49"/>
        <item x="50"/>
        <item x="51"/>
        <item x="55"/>
        <item m="1" x="99"/>
        <item m="1" x="78"/>
        <item m="1" x="77"/>
        <item m="1" x="66"/>
        <item m="1" x="65"/>
        <item m="1" x="83"/>
        <item m="1" x="114"/>
        <item x="56"/>
        <item x="57"/>
        <item x="58"/>
        <item x="59"/>
        <item x="60"/>
        <item m="1" x="117"/>
        <item x="63"/>
        <item x="64"/>
        <item x="0"/>
        <item x="9"/>
        <item x="11"/>
        <item x="12"/>
        <item x="13"/>
        <item x="16"/>
        <item x="20"/>
        <item x="22"/>
        <item x="24"/>
        <item x="28"/>
        <item x="36"/>
        <item x="38"/>
        <item x="39"/>
        <item x="40"/>
        <item x="46"/>
        <item x="47"/>
        <item x="48"/>
        <item x="53"/>
        <item x="54"/>
        <item x="61"/>
        <item x="62"/>
        <item t="default"/>
      </items>
    </pivotField>
  </pivotFields>
  <rowFields count="1">
    <field x="10"/>
  </rowFields>
  <rowItems count="66">
    <i>
      <x v="3"/>
    </i>
    <i>
      <x v="5"/>
    </i>
    <i>
      <x v="6"/>
    </i>
    <i>
      <x v="8"/>
    </i>
    <i>
      <x v="9"/>
    </i>
    <i>
      <x v="10"/>
    </i>
    <i>
      <x v="12"/>
    </i>
    <i>
      <x v="14"/>
    </i>
    <i>
      <x v="15"/>
    </i>
    <i>
      <x v="21"/>
    </i>
    <i>
      <x v="22"/>
    </i>
    <i>
      <x v="27"/>
    </i>
    <i>
      <x v="28"/>
    </i>
    <i>
      <x v="34"/>
    </i>
    <i>
      <x v="35"/>
    </i>
    <i>
      <x v="38"/>
    </i>
    <i>
      <x v="40"/>
    </i>
    <i>
      <x v="41"/>
    </i>
    <i>
      <x v="42"/>
    </i>
    <i>
      <x v="45"/>
    </i>
    <i>
      <x v="46"/>
    </i>
    <i>
      <x v="47"/>
    </i>
    <i>
      <x v="56"/>
    </i>
    <i>
      <x v="57"/>
    </i>
    <i>
      <x v="58"/>
    </i>
    <i>
      <x v="62"/>
    </i>
    <i>
      <x v="63"/>
    </i>
    <i>
      <x v="70"/>
    </i>
    <i>
      <x v="72"/>
    </i>
    <i>
      <x v="73"/>
    </i>
    <i>
      <x v="80"/>
    </i>
    <i>
      <x v="81"/>
    </i>
    <i>
      <x v="84"/>
    </i>
    <i>
      <x v="89"/>
    </i>
    <i>
      <x v="90"/>
    </i>
    <i>
      <x v="91"/>
    </i>
    <i>
      <x v="92"/>
    </i>
    <i>
      <x v="100"/>
    </i>
    <i>
      <x v="101"/>
    </i>
    <i>
      <x v="102"/>
    </i>
    <i>
      <x v="103"/>
    </i>
    <i>
      <x v="104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" fld="1" baseField="0" baseItem="0"/>
    <dataField name="Sum of Receipt Qty" fld="3" baseField="0" baseItem="0"/>
    <dataField name="Sum of Issue Qty" fld="5" baseField="0" baseItem="0"/>
    <dataField name="Sum of Closing Qty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77"/>
  <sheetViews>
    <sheetView topLeftCell="A50" workbookViewId="0">
      <selection activeCell="A7" sqref="A7:I76"/>
    </sheetView>
  </sheetViews>
  <sheetFormatPr defaultRowHeight="14.4" x14ac:dyDescent="0.3"/>
  <cols>
    <col min="1" max="1" width="19.88671875" bestFit="1" customWidth="1"/>
    <col min="2" max="2" width="12" customWidth="1"/>
    <col min="3" max="3" width="11.6640625" bestFit="1" customWidth="1"/>
    <col min="4" max="4" width="13.5546875" customWidth="1"/>
    <col min="5" max="5" width="16.44140625" customWidth="1"/>
    <col min="6" max="6" width="12" customWidth="1"/>
    <col min="7" max="7" width="16.44140625" customWidth="1"/>
    <col min="8" max="8" width="12" customWidth="1"/>
    <col min="9" max="9" width="11" bestFit="1" customWidth="1"/>
  </cols>
  <sheetData>
    <row r="1" spans="1:9" ht="17.399999999999999" x14ac:dyDescent="0.3">
      <c r="A1" s="68" t="s">
        <v>32</v>
      </c>
      <c r="B1" s="68"/>
      <c r="C1" s="68"/>
      <c r="D1" s="68"/>
      <c r="E1" s="68"/>
      <c r="F1" s="68"/>
      <c r="G1" s="68"/>
      <c r="H1" s="68"/>
      <c r="I1" s="68"/>
    </row>
    <row r="2" spans="1:9" x14ac:dyDescent="0.3">
      <c r="A2" s="69" t="s">
        <v>33</v>
      </c>
      <c r="B2" s="69"/>
      <c r="C2" s="69"/>
      <c r="D2" s="69"/>
      <c r="E2" s="69"/>
      <c r="F2" s="69"/>
      <c r="G2" s="69"/>
      <c r="H2" s="69"/>
      <c r="I2" s="69"/>
    </row>
    <row r="3" spans="1:9" x14ac:dyDescent="0.3">
      <c r="A3" s="69" t="s">
        <v>34</v>
      </c>
      <c r="B3" s="69"/>
      <c r="C3" s="69"/>
      <c r="D3" s="69"/>
      <c r="E3" s="69"/>
      <c r="F3" s="69"/>
      <c r="G3" s="69"/>
      <c r="H3" s="69"/>
      <c r="I3" s="69"/>
    </row>
    <row r="4" spans="1:9" x14ac:dyDescent="0.3">
      <c r="A4" s="70"/>
      <c r="B4" s="70"/>
      <c r="C4" s="70"/>
      <c r="D4" s="70"/>
      <c r="E4" s="70"/>
      <c r="F4" s="70"/>
      <c r="G4" s="70"/>
      <c r="H4" s="70"/>
      <c r="I4" s="70"/>
    </row>
    <row r="5" spans="1:9" x14ac:dyDescent="0.3">
      <c r="A5" s="71" t="s">
        <v>35</v>
      </c>
      <c r="B5" s="71"/>
      <c r="C5" s="71"/>
      <c r="D5" s="71"/>
      <c r="E5" s="71"/>
      <c r="F5" s="71"/>
      <c r="G5" s="71"/>
      <c r="H5" s="71"/>
      <c r="I5" s="71"/>
    </row>
    <row r="6" spans="1:9" x14ac:dyDescent="0.3">
      <c r="A6" s="72" t="s">
        <v>36</v>
      </c>
      <c r="B6" s="72"/>
      <c r="C6" s="72"/>
      <c r="D6" s="72"/>
      <c r="E6" s="72"/>
      <c r="F6" s="72"/>
      <c r="G6" s="72"/>
      <c r="H6" s="72"/>
      <c r="I6" s="72"/>
    </row>
    <row r="7" spans="1:9" x14ac:dyDescent="0.3">
      <c r="A7" s="59" t="s">
        <v>37</v>
      </c>
      <c r="B7" s="60" t="s">
        <v>38</v>
      </c>
      <c r="C7" s="60" t="s">
        <v>39</v>
      </c>
      <c r="D7" s="60" t="s">
        <v>40</v>
      </c>
      <c r="E7" s="60" t="s">
        <v>41</v>
      </c>
      <c r="F7" s="60" t="s">
        <v>42</v>
      </c>
      <c r="G7" s="60" t="s">
        <v>43</v>
      </c>
      <c r="H7" s="60" t="s">
        <v>44</v>
      </c>
      <c r="I7" s="60" t="s">
        <v>45</v>
      </c>
    </row>
    <row r="8" spans="1:9" x14ac:dyDescent="0.3">
      <c r="A8" s="61" t="s">
        <v>46</v>
      </c>
      <c r="D8" s="62">
        <v>40</v>
      </c>
      <c r="E8" s="63">
        <v>21884</v>
      </c>
      <c r="F8" s="62">
        <v>10</v>
      </c>
      <c r="G8" s="63">
        <v>5502.76</v>
      </c>
      <c r="H8" s="62">
        <v>30</v>
      </c>
    </row>
    <row r="9" spans="1:9" x14ac:dyDescent="0.3">
      <c r="A9" s="61" t="s">
        <v>47</v>
      </c>
      <c r="B9" s="62">
        <v>65</v>
      </c>
      <c r="D9" s="62">
        <v>40</v>
      </c>
      <c r="E9" s="63">
        <v>8360</v>
      </c>
      <c r="F9" s="62">
        <v>92</v>
      </c>
      <c r="G9" s="63">
        <v>16570.919999999998</v>
      </c>
      <c r="H9" s="62">
        <v>13</v>
      </c>
    </row>
    <row r="10" spans="1:9" x14ac:dyDescent="0.3">
      <c r="A10" s="61" t="s">
        <v>48</v>
      </c>
      <c r="B10" s="62">
        <v>142</v>
      </c>
      <c r="D10" s="62">
        <v>160</v>
      </c>
      <c r="E10" s="63">
        <v>76093.600000000006</v>
      </c>
      <c r="F10" s="62">
        <v>265</v>
      </c>
      <c r="G10" s="63">
        <v>121870.22</v>
      </c>
      <c r="H10" s="62">
        <v>37</v>
      </c>
    </row>
    <row r="11" spans="1:9" x14ac:dyDescent="0.3">
      <c r="A11" s="61" t="s">
        <v>49</v>
      </c>
      <c r="B11" s="62">
        <v>5</v>
      </c>
      <c r="D11" s="62">
        <v>80</v>
      </c>
      <c r="E11" s="63">
        <v>71861.8</v>
      </c>
      <c r="F11" s="62">
        <v>49</v>
      </c>
      <c r="G11" s="63">
        <v>45367.94</v>
      </c>
      <c r="H11" s="62">
        <v>36</v>
      </c>
    </row>
    <row r="12" spans="1:9" x14ac:dyDescent="0.3">
      <c r="A12" s="61" t="s">
        <v>50</v>
      </c>
      <c r="B12" s="62">
        <v>239</v>
      </c>
      <c r="D12" s="62">
        <v>300</v>
      </c>
      <c r="E12" s="63">
        <v>237960</v>
      </c>
      <c r="F12" s="62">
        <v>215</v>
      </c>
      <c r="G12" s="63">
        <v>184569.13</v>
      </c>
      <c r="H12" s="62">
        <v>324</v>
      </c>
    </row>
    <row r="13" spans="1:9" x14ac:dyDescent="0.3">
      <c r="A13" s="61" t="s">
        <v>51</v>
      </c>
      <c r="B13" s="62">
        <v>80</v>
      </c>
      <c r="F13" s="62">
        <v>20</v>
      </c>
      <c r="G13" s="63">
        <v>4495.2</v>
      </c>
      <c r="H13" s="62">
        <v>60</v>
      </c>
    </row>
    <row r="14" spans="1:9" x14ac:dyDescent="0.3">
      <c r="A14" s="61" t="s">
        <v>52</v>
      </c>
      <c r="B14" s="62">
        <v>60</v>
      </c>
      <c r="D14" s="62">
        <v>100</v>
      </c>
      <c r="E14" s="63">
        <v>40896</v>
      </c>
      <c r="F14" s="62">
        <v>135</v>
      </c>
      <c r="G14" s="63">
        <v>60323.86</v>
      </c>
      <c r="H14" s="62">
        <v>25</v>
      </c>
    </row>
    <row r="15" spans="1:9" x14ac:dyDescent="0.3">
      <c r="A15" s="61" t="s">
        <v>53</v>
      </c>
      <c r="B15" s="62">
        <v>88</v>
      </c>
      <c r="D15" s="62">
        <v>200</v>
      </c>
      <c r="E15" s="63">
        <v>98908</v>
      </c>
      <c r="F15" s="62">
        <v>162</v>
      </c>
      <c r="G15" s="63">
        <v>81715.429999999993</v>
      </c>
      <c r="H15" s="62">
        <v>126</v>
      </c>
    </row>
    <row r="16" spans="1:9" x14ac:dyDescent="0.3">
      <c r="A16" s="61" t="s">
        <v>54</v>
      </c>
      <c r="B16" s="62">
        <v>110</v>
      </c>
      <c r="D16" s="62">
        <v>400</v>
      </c>
      <c r="E16" s="63">
        <v>103801</v>
      </c>
      <c r="F16" s="62">
        <v>330</v>
      </c>
      <c r="G16" s="63">
        <v>88003.7</v>
      </c>
      <c r="H16" s="62">
        <v>180</v>
      </c>
    </row>
    <row r="17" spans="1:8" x14ac:dyDescent="0.3">
      <c r="A17" s="61" t="s">
        <v>55</v>
      </c>
      <c r="D17" s="62">
        <v>10</v>
      </c>
      <c r="E17" s="63">
        <v>8500</v>
      </c>
      <c r="H17" s="62">
        <v>10</v>
      </c>
    </row>
    <row r="18" spans="1:8" x14ac:dyDescent="0.3">
      <c r="A18" s="61" t="s">
        <v>56</v>
      </c>
      <c r="D18" s="62">
        <v>40</v>
      </c>
      <c r="E18" s="63">
        <v>8960</v>
      </c>
      <c r="F18" s="62">
        <v>10</v>
      </c>
      <c r="G18" s="63">
        <v>2500</v>
      </c>
      <c r="H18" s="62">
        <v>30</v>
      </c>
    </row>
    <row r="19" spans="1:8" x14ac:dyDescent="0.3">
      <c r="A19" s="61" t="s">
        <v>57</v>
      </c>
      <c r="D19" s="62">
        <v>20</v>
      </c>
      <c r="E19" s="63">
        <v>8760</v>
      </c>
      <c r="H19" s="62">
        <v>20</v>
      </c>
    </row>
    <row r="20" spans="1:8" x14ac:dyDescent="0.3">
      <c r="A20" s="61" t="s">
        <v>58</v>
      </c>
      <c r="B20" s="62">
        <v>100</v>
      </c>
      <c r="D20" s="62">
        <v>100</v>
      </c>
      <c r="E20" s="63">
        <v>55750</v>
      </c>
      <c r="F20" s="62">
        <v>195</v>
      </c>
      <c r="G20" s="63">
        <v>114393.7</v>
      </c>
      <c r="H20" s="62">
        <v>5</v>
      </c>
    </row>
    <row r="21" spans="1:8" x14ac:dyDescent="0.3">
      <c r="A21" s="61" t="s">
        <v>59</v>
      </c>
      <c r="D21" s="62">
        <v>30</v>
      </c>
      <c r="E21" s="63">
        <v>40400</v>
      </c>
      <c r="F21" s="62">
        <v>12</v>
      </c>
      <c r="G21" s="63">
        <v>17553.599999999999</v>
      </c>
      <c r="H21" s="62">
        <v>18</v>
      </c>
    </row>
    <row r="22" spans="1:8" x14ac:dyDescent="0.3">
      <c r="A22" s="61" t="s">
        <v>60</v>
      </c>
      <c r="D22" s="62">
        <v>120</v>
      </c>
      <c r="E22" s="63">
        <v>44400</v>
      </c>
      <c r="F22" s="62">
        <v>80</v>
      </c>
      <c r="G22" s="63">
        <v>30866.14</v>
      </c>
      <c r="H22" s="62">
        <v>40</v>
      </c>
    </row>
    <row r="23" spans="1:8" x14ac:dyDescent="0.3">
      <c r="A23" s="61" t="s">
        <v>61</v>
      </c>
      <c r="D23" s="62">
        <v>240</v>
      </c>
      <c r="E23" s="63">
        <v>169600</v>
      </c>
      <c r="F23" s="62">
        <v>215</v>
      </c>
      <c r="G23" s="63">
        <v>160144.26999999999</v>
      </c>
      <c r="H23" s="62">
        <v>25</v>
      </c>
    </row>
    <row r="24" spans="1:8" x14ac:dyDescent="0.3">
      <c r="A24" s="61" t="s">
        <v>62</v>
      </c>
      <c r="B24" s="62">
        <v>135</v>
      </c>
      <c r="F24" s="62">
        <v>110</v>
      </c>
      <c r="G24" s="63">
        <v>38074.400000000001</v>
      </c>
      <c r="H24" s="62">
        <v>25</v>
      </c>
    </row>
    <row r="25" spans="1:8" x14ac:dyDescent="0.3">
      <c r="A25" s="61" t="s">
        <v>63</v>
      </c>
      <c r="B25" s="62">
        <v>53</v>
      </c>
      <c r="F25" s="62">
        <v>53</v>
      </c>
      <c r="G25" s="63">
        <v>44237.5</v>
      </c>
    </row>
    <row r="26" spans="1:8" x14ac:dyDescent="0.3">
      <c r="A26" s="61" t="s">
        <v>64</v>
      </c>
      <c r="B26" s="62">
        <v>68</v>
      </c>
      <c r="D26" s="62">
        <v>40</v>
      </c>
      <c r="E26" s="63">
        <v>14040</v>
      </c>
      <c r="H26" s="62">
        <v>108</v>
      </c>
    </row>
    <row r="27" spans="1:8" x14ac:dyDescent="0.3">
      <c r="A27" s="61" t="s">
        <v>65</v>
      </c>
      <c r="B27" s="62">
        <v>10</v>
      </c>
      <c r="H27" s="62">
        <v>10</v>
      </c>
    </row>
    <row r="28" spans="1:8" x14ac:dyDescent="0.3">
      <c r="A28" s="61" t="s">
        <v>66</v>
      </c>
      <c r="B28" s="62">
        <v>30</v>
      </c>
      <c r="D28" s="62">
        <v>40</v>
      </c>
      <c r="E28" s="63">
        <v>5495.2</v>
      </c>
      <c r="F28" s="62">
        <v>70</v>
      </c>
      <c r="G28" s="63">
        <v>9669.17</v>
      </c>
    </row>
    <row r="29" spans="1:8" x14ac:dyDescent="0.3">
      <c r="A29" s="61" t="s">
        <v>67</v>
      </c>
      <c r="B29" s="62">
        <v>10</v>
      </c>
      <c r="H29" s="62">
        <v>10</v>
      </c>
    </row>
    <row r="30" spans="1:8" x14ac:dyDescent="0.3">
      <c r="A30" s="61" t="s">
        <v>68</v>
      </c>
      <c r="B30" s="62">
        <v>122</v>
      </c>
      <c r="D30" s="62">
        <v>1367</v>
      </c>
      <c r="E30" s="63">
        <v>788546.75</v>
      </c>
      <c r="F30" s="62">
        <v>1293</v>
      </c>
      <c r="G30" s="63">
        <v>783883.87</v>
      </c>
      <c r="H30" s="62">
        <v>196</v>
      </c>
    </row>
    <row r="31" spans="1:8" x14ac:dyDescent="0.3">
      <c r="A31" s="61" t="s">
        <v>69</v>
      </c>
      <c r="B31" s="62">
        <v>119</v>
      </c>
      <c r="D31" s="62">
        <v>654</v>
      </c>
      <c r="E31" s="63">
        <v>915569.16</v>
      </c>
      <c r="F31" s="62">
        <v>699</v>
      </c>
      <c r="G31" s="63">
        <v>1024074.54</v>
      </c>
      <c r="H31" s="62">
        <v>74</v>
      </c>
    </row>
    <row r="32" spans="1:8" x14ac:dyDescent="0.3">
      <c r="A32" s="61" t="s">
        <v>70</v>
      </c>
      <c r="B32" s="62">
        <v>83</v>
      </c>
      <c r="D32" s="62">
        <v>100</v>
      </c>
      <c r="E32" s="63">
        <v>24142</v>
      </c>
      <c r="F32" s="62">
        <v>155</v>
      </c>
      <c r="G32" s="63">
        <v>53045.35</v>
      </c>
      <c r="H32" s="62">
        <v>28</v>
      </c>
    </row>
    <row r="33" spans="1:8" x14ac:dyDescent="0.3">
      <c r="A33" s="61" t="s">
        <v>71</v>
      </c>
      <c r="B33" s="62">
        <v>72</v>
      </c>
      <c r="H33" s="62">
        <v>72</v>
      </c>
    </row>
    <row r="34" spans="1:8" x14ac:dyDescent="0.3">
      <c r="A34" s="61" t="s">
        <v>72</v>
      </c>
      <c r="D34" s="62">
        <v>50</v>
      </c>
      <c r="E34" s="63">
        <v>12900</v>
      </c>
      <c r="H34" s="62">
        <v>50</v>
      </c>
    </row>
    <row r="35" spans="1:8" x14ac:dyDescent="0.3">
      <c r="A35" s="61" t="s">
        <v>73</v>
      </c>
      <c r="D35" s="62">
        <v>40</v>
      </c>
      <c r="E35" s="63">
        <v>25200</v>
      </c>
      <c r="H35" s="62">
        <v>40</v>
      </c>
    </row>
    <row r="36" spans="1:8" x14ac:dyDescent="0.3">
      <c r="A36" s="61" t="s">
        <v>74</v>
      </c>
      <c r="B36" s="62">
        <v>194</v>
      </c>
      <c r="D36" s="62">
        <v>603</v>
      </c>
      <c r="E36" s="63">
        <v>1002148.83</v>
      </c>
      <c r="F36" s="62">
        <v>700</v>
      </c>
      <c r="G36" s="63">
        <v>1161087.93</v>
      </c>
      <c r="H36" s="62">
        <v>97</v>
      </c>
    </row>
    <row r="37" spans="1:8" x14ac:dyDescent="0.3">
      <c r="A37" s="61" t="s">
        <v>75</v>
      </c>
      <c r="B37" s="62">
        <v>120</v>
      </c>
      <c r="F37" s="62">
        <v>95</v>
      </c>
      <c r="G37" s="63">
        <v>41983.91</v>
      </c>
      <c r="H37" s="62">
        <v>25</v>
      </c>
    </row>
    <row r="38" spans="1:8" x14ac:dyDescent="0.3">
      <c r="A38" s="61" t="s">
        <v>76</v>
      </c>
      <c r="B38" s="62">
        <v>100</v>
      </c>
      <c r="D38" s="62">
        <v>540</v>
      </c>
      <c r="E38" s="63">
        <v>459972</v>
      </c>
      <c r="F38" s="62">
        <v>640</v>
      </c>
      <c r="G38" s="63">
        <v>545381.04</v>
      </c>
    </row>
    <row r="39" spans="1:8" x14ac:dyDescent="0.3">
      <c r="A39" s="61" t="s">
        <v>77</v>
      </c>
      <c r="B39" s="62">
        <v>10</v>
      </c>
      <c r="F39" s="62">
        <v>10</v>
      </c>
      <c r="G39" s="63">
        <v>27189.41</v>
      </c>
    </row>
    <row r="40" spans="1:8" x14ac:dyDescent="0.3">
      <c r="A40" s="61" t="s">
        <v>78</v>
      </c>
      <c r="B40" s="62">
        <v>40</v>
      </c>
      <c r="D40" s="62">
        <v>80</v>
      </c>
      <c r="E40" s="63">
        <v>57557.599999999999</v>
      </c>
      <c r="F40" s="62">
        <v>42</v>
      </c>
      <c r="G40" s="63">
        <v>32033.82</v>
      </c>
      <c r="H40" s="62">
        <v>78</v>
      </c>
    </row>
    <row r="41" spans="1:8" x14ac:dyDescent="0.3">
      <c r="A41" s="61" t="s">
        <v>79</v>
      </c>
      <c r="B41" s="62">
        <v>101</v>
      </c>
      <c r="D41" s="62">
        <v>350</v>
      </c>
      <c r="E41" s="63">
        <v>111294</v>
      </c>
      <c r="F41" s="62">
        <v>293</v>
      </c>
      <c r="G41" s="63">
        <v>97341.99</v>
      </c>
      <c r="H41" s="62">
        <v>158</v>
      </c>
    </row>
    <row r="42" spans="1:8" x14ac:dyDescent="0.3">
      <c r="A42" s="61" t="s">
        <v>80</v>
      </c>
      <c r="B42" s="62">
        <v>85</v>
      </c>
      <c r="D42" s="62">
        <v>200</v>
      </c>
      <c r="E42" s="63">
        <v>33880</v>
      </c>
      <c r="F42" s="62">
        <v>60</v>
      </c>
      <c r="G42" s="63">
        <v>9203.4</v>
      </c>
      <c r="H42" s="62">
        <v>225</v>
      </c>
    </row>
    <row r="43" spans="1:8" x14ac:dyDescent="0.3">
      <c r="A43" s="61" t="s">
        <v>81</v>
      </c>
      <c r="D43" s="62">
        <v>10</v>
      </c>
      <c r="E43" s="63">
        <v>23011.8</v>
      </c>
      <c r="H43" s="62">
        <v>10</v>
      </c>
    </row>
    <row r="44" spans="1:8" x14ac:dyDescent="0.3">
      <c r="A44" s="61" t="s">
        <v>82</v>
      </c>
      <c r="B44" s="62">
        <v>-10</v>
      </c>
      <c r="D44" s="62">
        <v>40</v>
      </c>
      <c r="E44" s="63">
        <v>23664</v>
      </c>
      <c r="F44" s="62">
        <v>20</v>
      </c>
      <c r="G44" s="63">
        <v>11789.29</v>
      </c>
      <c r="H44" s="62">
        <v>10</v>
      </c>
    </row>
    <row r="45" spans="1:8" x14ac:dyDescent="0.3">
      <c r="A45" s="61" t="s">
        <v>83</v>
      </c>
      <c r="B45" s="62">
        <v>43</v>
      </c>
      <c r="D45" s="62">
        <v>10</v>
      </c>
      <c r="E45" s="63">
        <v>9843.73</v>
      </c>
      <c r="F45" s="62">
        <v>28</v>
      </c>
      <c r="G45" s="63">
        <v>32343.16</v>
      </c>
      <c r="H45" s="62">
        <v>25</v>
      </c>
    </row>
    <row r="46" spans="1:8" x14ac:dyDescent="0.3">
      <c r="A46" s="61" t="s">
        <v>84</v>
      </c>
      <c r="B46" s="62">
        <v>50</v>
      </c>
      <c r="D46" s="62">
        <v>1618</v>
      </c>
      <c r="E46" s="63">
        <v>1534696.15</v>
      </c>
      <c r="F46" s="62">
        <v>1390</v>
      </c>
      <c r="G46" s="63">
        <v>1346574.18</v>
      </c>
      <c r="H46" s="62">
        <v>278</v>
      </c>
    </row>
    <row r="47" spans="1:8" x14ac:dyDescent="0.3">
      <c r="A47" s="61" t="s">
        <v>85</v>
      </c>
      <c r="B47" s="62">
        <v>4</v>
      </c>
      <c r="D47" s="62">
        <v>90</v>
      </c>
      <c r="E47" s="63">
        <v>210762.2</v>
      </c>
      <c r="F47" s="62">
        <v>30</v>
      </c>
      <c r="G47" s="63">
        <v>71492.3</v>
      </c>
      <c r="H47" s="62">
        <v>64</v>
      </c>
    </row>
    <row r="48" spans="1:8" x14ac:dyDescent="0.3">
      <c r="A48" s="61" t="s">
        <v>86</v>
      </c>
      <c r="D48" s="62">
        <v>100</v>
      </c>
      <c r="E48" s="63">
        <v>37948</v>
      </c>
      <c r="F48" s="62">
        <v>25</v>
      </c>
      <c r="G48" s="63">
        <v>9961.25</v>
      </c>
      <c r="H48" s="62">
        <v>75</v>
      </c>
    </row>
    <row r="49" spans="1:8" x14ac:dyDescent="0.3">
      <c r="A49" s="61" t="s">
        <v>87</v>
      </c>
      <c r="B49" s="62">
        <v>9</v>
      </c>
      <c r="D49" s="62">
        <v>20</v>
      </c>
      <c r="E49" s="63">
        <v>47182.2</v>
      </c>
      <c r="F49" s="62">
        <v>5</v>
      </c>
      <c r="G49" s="63">
        <v>12503.25</v>
      </c>
      <c r="H49" s="62">
        <v>24</v>
      </c>
    </row>
    <row r="50" spans="1:8" x14ac:dyDescent="0.3">
      <c r="A50" s="61" t="s">
        <v>88</v>
      </c>
      <c r="B50" s="62">
        <v>114</v>
      </c>
      <c r="D50" s="62">
        <v>120</v>
      </c>
      <c r="E50" s="63">
        <v>73164</v>
      </c>
      <c r="F50" s="62">
        <v>10</v>
      </c>
      <c r="G50" s="63">
        <v>6462.9</v>
      </c>
      <c r="H50" s="62">
        <v>224</v>
      </c>
    </row>
    <row r="51" spans="1:8" x14ac:dyDescent="0.3">
      <c r="A51" s="61" t="s">
        <v>89</v>
      </c>
      <c r="B51" s="62">
        <v>25</v>
      </c>
      <c r="H51" s="62">
        <v>25</v>
      </c>
    </row>
    <row r="52" spans="1:8" x14ac:dyDescent="0.3">
      <c r="A52" s="61" t="s">
        <v>90</v>
      </c>
      <c r="B52" s="62">
        <v>40</v>
      </c>
      <c r="H52" s="62">
        <v>40</v>
      </c>
    </row>
    <row r="53" spans="1:8" x14ac:dyDescent="0.3">
      <c r="A53" s="61" t="s">
        <v>91</v>
      </c>
      <c r="B53" s="62">
        <v>140</v>
      </c>
      <c r="D53" s="62">
        <v>500</v>
      </c>
      <c r="E53" s="63">
        <v>313480.5</v>
      </c>
      <c r="F53" s="62">
        <v>328</v>
      </c>
      <c r="G53" s="63">
        <v>217393.58</v>
      </c>
      <c r="H53" s="62">
        <v>312</v>
      </c>
    </row>
    <row r="54" spans="1:8" x14ac:dyDescent="0.3">
      <c r="A54" s="61" t="s">
        <v>92</v>
      </c>
      <c r="B54" s="62">
        <v>141</v>
      </c>
      <c r="D54" s="62">
        <v>483</v>
      </c>
      <c r="E54" s="63">
        <v>709051.11</v>
      </c>
      <c r="F54" s="62">
        <v>325</v>
      </c>
      <c r="G54" s="63">
        <v>501676.54</v>
      </c>
      <c r="H54" s="62">
        <v>299</v>
      </c>
    </row>
    <row r="55" spans="1:8" x14ac:dyDescent="0.3">
      <c r="A55" s="61" t="s">
        <v>93</v>
      </c>
      <c r="B55" s="62">
        <v>38</v>
      </c>
      <c r="D55" s="62">
        <v>60</v>
      </c>
      <c r="E55" s="63">
        <v>170316</v>
      </c>
      <c r="F55" s="62">
        <v>40</v>
      </c>
      <c r="G55" s="63">
        <v>120356.8</v>
      </c>
      <c r="H55" s="62">
        <v>58</v>
      </c>
    </row>
    <row r="56" spans="1:8" x14ac:dyDescent="0.3">
      <c r="A56" s="61" t="s">
        <v>94</v>
      </c>
      <c r="B56" s="62">
        <v>80</v>
      </c>
      <c r="D56" s="62">
        <v>80</v>
      </c>
      <c r="E56" s="63">
        <v>13167.2</v>
      </c>
      <c r="F56" s="62">
        <v>20</v>
      </c>
      <c r="G56" s="63">
        <v>3522.2</v>
      </c>
      <c r="H56" s="62">
        <v>140</v>
      </c>
    </row>
    <row r="57" spans="1:8" x14ac:dyDescent="0.3">
      <c r="A57" s="61" t="s">
        <v>95</v>
      </c>
      <c r="D57" s="62">
        <v>40</v>
      </c>
      <c r="E57" s="63">
        <v>12256</v>
      </c>
      <c r="F57" s="62">
        <v>10</v>
      </c>
      <c r="G57" s="63">
        <v>3278.6</v>
      </c>
      <c r="H57" s="62">
        <v>30</v>
      </c>
    </row>
    <row r="58" spans="1:8" x14ac:dyDescent="0.3">
      <c r="A58" s="61" t="s">
        <v>96</v>
      </c>
      <c r="B58" s="62">
        <v>29</v>
      </c>
      <c r="H58" s="62">
        <v>29</v>
      </c>
    </row>
    <row r="59" spans="1:8" x14ac:dyDescent="0.3">
      <c r="A59" s="61" t="s">
        <v>97</v>
      </c>
      <c r="B59" s="62">
        <v>68</v>
      </c>
      <c r="H59" s="62">
        <v>68</v>
      </c>
    </row>
    <row r="60" spans="1:8" x14ac:dyDescent="0.3">
      <c r="A60" s="61" t="s">
        <v>98</v>
      </c>
      <c r="B60" s="62">
        <v>561</v>
      </c>
      <c r="H60" s="62">
        <v>561</v>
      </c>
    </row>
    <row r="61" spans="1:8" x14ac:dyDescent="0.3">
      <c r="A61" s="61" t="s">
        <v>99</v>
      </c>
      <c r="B61" s="62">
        <v>81</v>
      </c>
      <c r="H61" s="62">
        <v>81</v>
      </c>
    </row>
    <row r="62" spans="1:8" x14ac:dyDescent="0.3">
      <c r="A62" s="61" t="s">
        <v>100</v>
      </c>
      <c r="B62" s="62">
        <v>135</v>
      </c>
      <c r="H62" s="62">
        <v>135</v>
      </c>
    </row>
    <row r="63" spans="1:8" x14ac:dyDescent="0.3">
      <c r="A63" s="61" t="s">
        <v>101</v>
      </c>
      <c r="B63" s="62">
        <v>60</v>
      </c>
      <c r="F63" s="62">
        <v>7</v>
      </c>
      <c r="G63" s="63">
        <v>3709.3</v>
      </c>
      <c r="H63" s="62">
        <v>53</v>
      </c>
    </row>
    <row r="64" spans="1:8" x14ac:dyDescent="0.3">
      <c r="A64" s="61" t="s">
        <v>102</v>
      </c>
      <c r="B64" s="62">
        <v>70</v>
      </c>
      <c r="F64" s="62">
        <v>13</v>
      </c>
      <c r="G64" s="63">
        <v>9389</v>
      </c>
      <c r="H64" s="62">
        <v>57</v>
      </c>
    </row>
    <row r="65" spans="1:8" x14ac:dyDescent="0.3">
      <c r="A65" s="61" t="s">
        <v>103</v>
      </c>
      <c r="B65" s="62">
        <v>16</v>
      </c>
      <c r="H65" s="62">
        <v>16</v>
      </c>
    </row>
    <row r="66" spans="1:8" x14ac:dyDescent="0.3">
      <c r="A66" s="61" t="s">
        <v>104</v>
      </c>
      <c r="D66" s="62">
        <v>20</v>
      </c>
      <c r="E66" s="63">
        <v>3320</v>
      </c>
      <c r="H66" s="62">
        <v>20</v>
      </c>
    </row>
    <row r="67" spans="1:8" x14ac:dyDescent="0.3">
      <c r="A67" s="61" t="s">
        <v>105</v>
      </c>
      <c r="D67" s="62">
        <v>5</v>
      </c>
      <c r="E67" s="63">
        <v>3245</v>
      </c>
      <c r="H67" s="62">
        <v>5</v>
      </c>
    </row>
    <row r="68" spans="1:8" x14ac:dyDescent="0.3">
      <c r="A68" s="61" t="s">
        <v>106</v>
      </c>
      <c r="B68" s="62">
        <v>43</v>
      </c>
      <c r="D68" s="62">
        <v>130</v>
      </c>
      <c r="E68" s="63">
        <v>233710.1</v>
      </c>
      <c r="F68" s="62">
        <v>50</v>
      </c>
      <c r="G68" s="63">
        <v>88844.2</v>
      </c>
      <c r="H68" s="62">
        <v>123</v>
      </c>
    </row>
    <row r="69" spans="1:8" x14ac:dyDescent="0.3">
      <c r="A69" s="61" t="s">
        <v>107</v>
      </c>
      <c r="B69" s="62">
        <v>230</v>
      </c>
      <c r="D69" s="62">
        <v>280</v>
      </c>
      <c r="E69" s="63">
        <v>136802.4</v>
      </c>
      <c r="F69" s="62">
        <v>235</v>
      </c>
      <c r="G69" s="63">
        <v>122875.71</v>
      </c>
      <c r="H69" s="62">
        <v>275</v>
      </c>
    </row>
    <row r="70" spans="1:8" x14ac:dyDescent="0.3">
      <c r="A70" s="61" t="s">
        <v>108</v>
      </c>
      <c r="B70" s="62">
        <v>78</v>
      </c>
      <c r="D70" s="62">
        <v>380</v>
      </c>
      <c r="E70" s="63">
        <v>347465.6</v>
      </c>
      <c r="F70" s="62">
        <v>311</v>
      </c>
      <c r="G70" s="63">
        <v>301212.21000000002</v>
      </c>
      <c r="H70" s="62">
        <v>147</v>
      </c>
    </row>
    <row r="71" spans="1:8" x14ac:dyDescent="0.3">
      <c r="A71" s="61" t="s">
        <v>109</v>
      </c>
      <c r="B71" s="62">
        <v>30</v>
      </c>
      <c r="F71" s="62">
        <v>5</v>
      </c>
      <c r="G71" s="63">
        <v>6150</v>
      </c>
      <c r="H71" s="62">
        <v>25</v>
      </c>
    </row>
    <row r="72" spans="1:8" x14ac:dyDescent="0.3">
      <c r="A72" s="61" t="s">
        <v>110</v>
      </c>
      <c r="D72" s="62">
        <v>40</v>
      </c>
      <c r="E72" s="63">
        <v>61800</v>
      </c>
      <c r="H72" s="62">
        <v>40</v>
      </c>
    </row>
    <row r="73" spans="1:8" x14ac:dyDescent="0.3">
      <c r="A73" s="61" t="s">
        <v>111</v>
      </c>
      <c r="B73" s="62">
        <v>20</v>
      </c>
      <c r="H73" s="62">
        <v>20</v>
      </c>
    </row>
    <row r="74" spans="1:8" x14ac:dyDescent="0.3">
      <c r="A74" s="61" t="s">
        <v>112</v>
      </c>
      <c r="B74" s="62">
        <v>10</v>
      </c>
      <c r="D74" s="62">
        <v>20</v>
      </c>
      <c r="E74" s="63">
        <v>24040</v>
      </c>
      <c r="F74" s="62">
        <v>1</v>
      </c>
      <c r="G74" s="63">
        <v>1262.0999999999999</v>
      </c>
      <c r="H74" s="62">
        <v>29</v>
      </c>
    </row>
    <row r="75" spans="1:8" x14ac:dyDescent="0.3">
      <c r="A75" s="61" t="s">
        <v>113</v>
      </c>
      <c r="B75" s="62">
        <v>55</v>
      </c>
      <c r="D75" s="62">
        <v>120</v>
      </c>
      <c r="E75" s="63">
        <v>37474.800000000003</v>
      </c>
      <c r="F75" s="62">
        <v>25</v>
      </c>
      <c r="G75" s="63">
        <v>7922.9</v>
      </c>
      <c r="H75" s="62">
        <v>150</v>
      </c>
    </row>
    <row r="76" spans="1:8" x14ac:dyDescent="0.3">
      <c r="A76" s="61" t="s">
        <v>114</v>
      </c>
      <c r="B76" s="62">
        <v>135</v>
      </c>
      <c r="D76" s="62">
        <v>120</v>
      </c>
      <c r="E76" s="63">
        <v>72981.600000000006</v>
      </c>
      <c r="F76" s="62">
        <v>67</v>
      </c>
      <c r="G76" s="63">
        <v>42175.71</v>
      </c>
      <c r="H76" s="62">
        <v>188</v>
      </c>
    </row>
    <row r="77" spans="1:8" x14ac:dyDescent="0.3">
      <c r="A77" s="64" t="s">
        <v>18</v>
      </c>
      <c r="B77" s="65">
        <v>4536</v>
      </c>
      <c r="D77" s="65">
        <v>10230</v>
      </c>
      <c r="E77" s="66">
        <v>8546262.3300000001</v>
      </c>
      <c r="F77" s="65">
        <v>8955</v>
      </c>
      <c r="G77" s="66">
        <v>7721978.3799999999</v>
      </c>
      <c r="H77" s="65">
        <v>5811</v>
      </c>
    </row>
  </sheetData>
  <mergeCells count="6">
    <mergeCell ref="A6:I6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U111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8" width="9.21875" style="29" customWidth="1"/>
    <col min="9" max="9" width="9.33203125" style="30" customWidth="1"/>
    <col min="10" max="10" width="26.21875" style="30" bestFit="1" customWidth="1"/>
    <col min="11" max="11" width="35.33203125" style="30" bestFit="1" customWidth="1"/>
    <col min="12" max="12" width="8.88671875" style="30"/>
    <col min="13" max="13" width="39.6640625" bestFit="1" customWidth="1"/>
    <col min="14" max="14" width="14" bestFit="1" customWidth="1"/>
    <col min="15" max="15" width="17.33203125" bestFit="1" customWidth="1"/>
    <col min="16" max="16" width="15.21875" bestFit="1" customWidth="1"/>
    <col min="17" max="17" width="17" bestFit="1" customWidth="1"/>
  </cols>
  <sheetData>
    <row r="1" spans="1:21" ht="24" x14ac:dyDescent="0.3">
      <c r="A1" s="44" t="s">
        <v>37</v>
      </c>
      <c r="B1" s="45" t="s">
        <v>38</v>
      </c>
      <c r="C1" s="45" t="s">
        <v>39</v>
      </c>
      <c r="D1" s="45" t="s">
        <v>40</v>
      </c>
      <c r="E1" s="45" t="s">
        <v>41</v>
      </c>
      <c r="F1" s="45" t="s">
        <v>42</v>
      </c>
      <c r="G1" s="45" t="s">
        <v>43</v>
      </c>
      <c r="H1" s="45" t="s">
        <v>44</v>
      </c>
      <c r="I1" s="45" t="s">
        <v>45</v>
      </c>
      <c r="J1" s="48" t="s">
        <v>22</v>
      </c>
      <c r="K1" s="30" t="s">
        <v>21</v>
      </c>
      <c r="M1" s="50" t="s">
        <v>24</v>
      </c>
      <c r="N1" t="s">
        <v>176</v>
      </c>
      <c r="O1" t="s">
        <v>177</v>
      </c>
      <c r="P1" t="s">
        <v>178</v>
      </c>
      <c r="Q1" t="s">
        <v>179</v>
      </c>
    </row>
    <row r="2" spans="1:21" x14ac:dyDescent="0.3">
      <c r="A2" s="46" t="s">
        <v>46</v>
      </c>
      <c r="B2" s="56"/>
      <c r="C2" s="56"/>
      <c r="D2" s="56">
        <v>40</v>
      </c>
      <c r="E2" s="56">
        <v>21884</v>
      </c>
      <c r="F2" s="56">
        <v>10</v>
      </c>
      <c r="G2" s="56">
        <v>5502.76</v>
      </c>
      <c r="H2" s="56">
        <v>30</v>
      </c>
      <c r="I2" s="56"/>
      <c r="J2" s="49" t="str">
        <f>TRIM(A2)</f>
        <v>Alanto 250 ML</v>
      </c>
      <c r="K2" s="30" t="s">
        <v>155</v>
      </c>
      <c r="M2" s="51" t="s">
        <v>26</v>
      </c>
      <c r="N2" s="52">
        <v>65</v>
      </c>
      <c r="O2" s="52">
        <v>40</v>
      </c>
      <c r="P2" s="52">
        <v>92</v>
      </c>
      <c r="Q2" s="52">
        <v>13</v>
      </c>
    </row>
    <row r="3" spans="1:21" x14ac:dyDescent="0.3">
      <c r="A3" s="46" t="s">
        <v>47</v>
      </c>
      <c r="B3" s="47">
        <v>65</v>
      </c>
      <c r="C3" s="47"/>
      <c r="D3" s="47">
        <v>40</v>
      </c>
      <c r="E3" s="47">
        <v>8360</v>
      </c>
      <c r="F3" s="47">
        <v>92</v>
      </c>
      <c r="G3" s="47">
        <v>16570.919999999998</v>
      </c>
      <c r="H3" s="47">
        <v>13</v>
      </c>
      <c r="I3" s="47"/>
      <c r="J3" s="49" t="str">
        <f t="shared" ref="J3:J66" si="0">TRIM(A3)</f>
        <v>Aliette 100 GM</v>
      </c>
      <c r="K3" s="30" t="s">
        <v>26</v>
      </c>
      <c r="M3" s="51" t="s">
        <v>23</v>
      </c>
      <c r="N3" s="52">
        <v>142</v>
      </c>
      <c r="O3" s="52">
        <v>160</v>
      </c>
      <c r="P3" s="52">
        <v>265</v>
      </c>
      <c r="Q3" s="52">
        <v>37</v>
      </c>
    </row>
    <row r="4" spans="1:21" x14ac:dyDescent="0.3">
      <c r="A4" s="46" t="s">
        <v>48</v>
      </c>
      <c r="B4" s="57">
        <v>142</v>
      </c>
      <c r="C4" s="57"/>
      <c r="D4" s="57">
        <v>160</v>
      </c>
      <c r="E4" s="57">
        <v>76093.600000000006</v>
      </c>
      <c r="F4" s="57">
        <v>265</v>
      </c>
      <c r="G4" s="57">
        <v>121870.22</v>
      </c>
      <c r="H4" s="57">
        <v>37</v>
      </c>
      <c r="I4" s="57"/>
      <c r="J4" s="49" t="str">
        <f t="shared" si="0"/>
        <v>Aliette 250 GM</v>
      </c>
      <c r="K4" s="30" t="s">
        <v>23</v>
      </c>
      <c r="M4" s="51" t="s">
        <v>25</v>
      </c>
      <c r="N4" s="52">
        <v>5</v>
      </c>
      <c r="O4" s="52">
        <v>80</v>
      </c>
      <c r="P4" s="52">
        <v>49</v>
      </c>
      <c r="Q4" s="52">
        <v>36</v>
      </c>
    </row>
    <row r="5" spans="1:21" x14ac:dyDescent="0.3">
      <c r="A5" s="46" t="s">
        <v>49</v>
      </c>
      <c r="B5" s="47">
        <v>5</v>
      </c>
      <c r="C5" s="47"/>
      <c r="D5" s="47">
        <v>80</v>
      </c>
      <c r="E5" s="47">
        <v>71861.8</v>
      </c>
      <c r="F5" s="47">
        <v>49</v>
      </c>
      <c r="G5" s="47">
        <v>45367.94</v>
      </c>
      <c r="H5" s="47">
        <v>36</v>
      </c>
      <c r="I5" s="57"/>
      <c r="J5" s="49" t="str">
        <f t="shared" si="0"/>
        <v>Aliette 500 GM</v>
      </c>
      <c r="K5" s="30" t="s">
        <v>25</v>
      </c>
      <c r="M5" s="51" t="s">
        <v>31</v>
      </c>
      <c r="N5" s="52">
        <v>239</v>
      </c>
      <c r="O5" s="52">
        <v>300</v>
      </c>
      <c r="P5" s="52">
        <v>215</v>
      </c>
      <c r="Q5" s="52">
        <v>324</v>
      </c>
    </row>
    <row r="6" spans="1:21" x14ac:dyDescent="0.3">
      <c r="A6" s="46" t="s">
        <v>50</v>
      </c>
      <c r="B6" s="57">
        <v>239</v>
      </c>
      <c r="C6" s="57"/>
      <c r="D6" s="57">
        <v>300</v>
      </c>
      <c r="E6" s="57">
        <v>237960</v>
      </c>
      <c r="F6" s="57">
        <v>215</v>
      </c>
      <c r="G6" s="57">
        <v>184569.13</v>
      </c>
      <c r="H6" s="57">
        <v>324</v>
      </c>
      <c r="I6" s="57"/>
      <c r="J6" s="49" t="str">
        <f t="shared" si="0"/>
        <v>Ambition 1 Ltr</v>
      </c>
      <c r="K6" s="30" t="s">
        <v>31</v>
      </c>
      <c r="M6" s="51" t="s">
        <v>115</v>
      </c>
      <c r="N6" s="52">
        <v>80</v>
      </c>
      <c r="O6" s="52"/>
      <c r="P6" s="52">
        <v>20</v>
      </c>
      <c r="Q6" s="52">
        <v>60</v>
      </c>
    </row>
    <row r="7" spans="1:21" x14ac:dyDescent="0.3">
      <c r="A7" s="46" t="s">
        <v>51</v>
      </c>
      <c r="B7" s="57">
        <v>80</v>
      </c>
      <c r="C7" s="57"/>
      <c r="D7" s="57"/>
      <c r="E7" s="57"/>
      <c r="F7" s="57">
        <v>20</v>
      </c>
      <c r="G7" s="57">
        <v>4495.2</v>
      </c>
      <c r="H7" s="57">
        <v>60</v>
      </c>
      <c r="I7" s="47"/>
      <c r="J7" s="49" t="str">
        <f t="shared" si="0"/>
        <v>Ambition 250 ML</v>
      </c>
      <c r="K7" s="30" t="s">
        <v>115</v>
      </c>
      <c r="M7" s="51" t="s">
        <v>116</v>
      </c>
      <c r="N7" s="52">
        <v>60</v>
      </c>
      <c r="O7" s="52">
        <v>100</v>
      </c>
      <c r="P7" s="52">
        <v>135</v>
      </c>
      <c r="Q7" s="52">
        <v>25</v>
      </c>
    </row>
    <row r="8" spans="1:21" x14ac:dyDescent="0.3">
      <c r="A8" s="46" t="s">
        <v>52</v>
      </c>
      <c r="B8" s="47">
        <v>60</v>
      </c>
      <c r="C8" s="47"/>
      <c r="D8" s="47">
        <v>100</v>
      </c>
      <c r="E8" s="47">
        <v>40896</v>
      </c>
      <c r="F8" s="47">
        <v>135</v>
      </c>
      <c r="G8" s="47">
        <v>60323.86</v>
      </c>
      <c r="H8" s="47">
        <v>25</v>
      </c>
      <c r="I8" s="57"/>
      <c r="J8" s="49" t="str">
        <f t="shared" si="0"/>
        <v>Ambition 500 ML</v>
      </c>
      <c r="K8" s="30" t="s">
        <v>116</v>
      </c>
      <c r="M8" s="51" t="s">
        <v>117</v>
      </c>
      <c r="N8" s="52">
        <v>88</v>
      </c>
      <c r="O8" s="52">
        <v>200</v>
      </c>
      <c r="P8" s="52">
        <v>162</v>
      </c>
      <c r="Q8" s="52">
        <v>126</v>
      </c>
    </row>
    <row r="9" spans="1:21" x14ac:dyDescent="0.3">
      <c r="A9" s="46" t="s">
        <v>53</v>
      </c>
      <c r="B9" s="57">
        <v>88</v>
      </c>
      <c r="C9" s="57"/>
      <c r="D9" s="57">
        <v>200</v>
      </c>
      <c r="E9" s="57">
        <v>98908</v>
      </c>
      <c r="F9" s="57">
        <v>162</v>
      </c>
      <c r="G9" s="57">
        <v>81715.429999999993</v>
      </c>
      <c r="H9" s="57">
        <v>126</v>
      </c>
      <c r="I9" s="57"/>
      <c r="J9" s="49" t="str">
        <f t="shared" si="0"/>
        <v>Antracol 1 KG</v>
      </c>
      <c r="K9" s="30" t="s">
        <v>117</v>
      </c>
      <c r="M9" s="51" t="s">
        <v>118</v>
      </c>
      <c r="N9" s="52">
        <v>110</v>
      </c>
      <c r="O9" s="52">
        <v>400</v>
      </c>
      <c r="P9" s="52">
        <v>330</v>
      </c>
      <c r="Q9" s="52">
        <v>180</v>
      </c>
    </row>
    <row r="10" spans="1:21" x14ac:dyDescent="0.3">
      <c r="A10" s="46" t="s">
        <v>54</v>
      </c>
      <c r="B10" s="57">
        <v>110</v>
      </c>
      <c r="C10" s="57"/>
      <c r="D10" s="57">
        <v>400</v>
      </c>
      <c r="E10" s="57">
        <v>103801</v>
      </c>
      <c r="F10" s="57">
        <v>330</v>
      </c>
      <c r="G10" s="57">
        <v>88003.7</v>
      </c>
      <c r="H10" s="57">
        <v>180</v>
      </c>
      <c r="I10" s="57"/>
      <c r="J10" s="49" t="str">
        <f t="shared" si="0"/>
        <v>Antracol 500GM</v>
      </c>
      <c r="K10" s="30" t="s">
        <v>118</v>
      </c>
      <c r="M10" s="51" t="s">
        <v>119</v>
      </c>
      <c r="N10" s="52">
        <v>100</v>
      </c>
      <c r="O10" s="52">
        <v>100</v>
      </c>
      <c r="P10" s="52">
        <v>195</v>
      </c>
      <c r="Q10" s="52">
        <v>5</v>
      </c>
    </row>
    <row r="11" spans="1:21" x14ac:dyDescent="0.3">
      <c r="A11" s="46" t="s">
        <v>55</v>
      </c>
      <c r="B11" s="57"/>
      <c r="C11" s="57"/>
      <c r="D11" s="57">
        <v>10</v>
      </c>
      <c r="E11" s="57">
        <v>8500</v>
      </c>
      <c r="F11" s="57"/>
      <c r="G11" s="57"/>
      <c r="H11" s="57">
        <v>10</v>
      </c>
      <c r="I11" s="57"/>
      <c r="J11" s="49" t="str">
        <f t="shared" si="0"/>
        <v>Bayfolan Algae 1 Ltr</v>
      </c>
      <c r="K11" s="30" t="s">
        <v>156</v>
      </c>
      <c r="M11" s="51" t="s">
        <v>120</v>
      </c>
      <c r="N11" s="52">
        <v>135</v>
      </c>
      <c r="O11" s="52"/>
      <c r="P11" s="52">
        <v>110</v>
      </c>
      <c r="Q11" s="52">
        <v>25</v>
      </c>
      <c r="U11" t="e">
        <f ca="1">OFFSET($M$1,0,0,COUNTA($M:$M),COUNTA($M$1:$Q$1))</f>
        <v>#VALUE!</v>
      </c>
    </row>
    <row r="12" spans="1:21" x14ac:dyDescent="0.3">
      <c r="A12" s="46" t="s">
        <v>56</v>
      </c>
      <c r="B12" s="57"/>
      <c r="C12" s="57"/>
      <c r="D12" s="57">
        <v>40</v>
      </c>
      <c r="E12" s="57">
        <v>8960</v>
      </c>
      <c r="F12" s="57">
        <v>10</v>
      </c>
      <c r="G12" s="57">
        <v>2500</v>
      </c>
      <c r="H12" s="57">
        <v>30</v>
      </c>
      <c r="I12" s="57"/>
      <c r="J12" s="49" t="str">
        <f t="shared" si="0"/>
        <v>Bayfolan Algae 250 ML</v>
      </c>
      <c r="K12" s="30" t="s">
        <v>156</v>
      </c>
      <c r="M12" s="51" t="s">
        <v>121</v>
      </c>
      <c r="N12" s="52">
        <v>53</v>
      </c>
      <c r="O12" s="52"/>
      <c r="P12" s="52">
        <v>53</v>
      </c>
      <c r="Q12" s="52"/>
    </row>
    <row r="13" spans="1:21" x14ac:dyDescent="0.3">
      <c r="A13" s="46" t="s">
        <v>57</v>
      </c>
      <c r="B13" s="57"/>
      <c r="C13" s="57"/>
      <c r="D13" s="57">
        <v>20</v>
      </c>
      <c r="E13" s="57">
        <v>8760</v>
      </c>
      <c r="F13" s="57"/>
      <c r="G13" s="57"/>
      <c r="H13" s="57">
        <v>20</v>
      </c>
      <c r="I13" s="57"/>
      <c r="J13" s="49" t="str">
        <f t="shared" si="0"/>
        <v>Bayfolan Algae 500 ML</v>
      </c>
      <c r="K13" s="30" t="s">
        <v>156</v>
      </c>
      <c r="M13" s="51" t="s">
        <v>122</v>
      </c>
      <c r="N13" s="52">
        <v>10</v>
      </c>
      <c r="O13" s="52"/>
      <c r="P13" s="52"/>
      <c r="Q13" s="52">
        <v>10</v>
      </c>
    </row>
    <row r="14" spans="1:21" x14ac:dyDescent="0.3">
      <c r="A14" s="46" t="s">
        <v>58</v>
      </c>
      <c r="B14" s="57">
        <v>100</v>
      </c>
      <c r="C14" s="57"/>
      <c r="D14" s="57">
        <v>100</v>
      </c>
      <c r="E14" s="57">
        <v>55750</v>
      </c>
      <c r="F14" s="57">
        <v>195</v>
      </c>
      <c r="G14" s="57">
        <v>114393.7</v>
      </c>
      <c r="H14" s="57">
        <v>5</v>
      </c>
      <c r="I14" s="57"/>
      <c r="J14" s="49" t="str">
        <f t="shared" si="0"/>
        <v>Belt Expert 100ML</v>
      </c>
      <c r="K14" s="30" t="s">
        <v>119</v>
      </c>
      <c r="M14" s="51" t="s">
        <v>123</v>
      </c>
      <c r="N14" s="52">
        <v>40</v>
      </c>
      <c r="O14" s="52">
        <v>40</v>
      </c>
      <c r="P14" s="52">
        <v>70</v>
      </c>
      <c r="Q14" s="52">
        <v>10</v>
      </c>
    </row>
    <row r="15" spans="1:21" x14ac:dyDescent="0.3">
      <c r="A15" s="46" t="s">
        <v>59</v>
      </c>
      <c r="B15" s="57"/>
      <c r="C15" s="57"/>
      <c r="D15" s="57">
        <v>30</v>
      </c>
      <c r="E15" s="57">
        <v>40400</v>
      </c>
      <c r="F15" s="57">
        <v>12</v>
      </c>
      <c r="G15" s="57">
        <v>17553.599999999999</v>
      </c>
      <c r="H15" s="57">
        <v>18</v>
      </c>
      <c r="I15" s="57"/>
      <c r="J15" s="49" t="str">
        <f t="shared" si="0"/>
        <v>Buonos 1 Ltr</v>
      </c>
      <c r="K15" s="30" t="s">
        <v>157</v>
      </c>
      <c r="M15" s="51" t="s">
        <v>124</v>
      </c>
      <c r="N15" s="52">
        <v>122</v>
      </c>
      <c r="O15" s="52">
        <v>1367</v>
      </c>
      <c r="P15" s="52">
        <v>1293</v>
      </c>
      <c r="Q15" s="52">
        <v>196</v>
      </c>
    </row>
    <row r="16" spans="1:21" x14ac:dyDescent="0.3">
      <c r="A16" s="46" t="s">
        <v>60</v>
      </c>
      <c r="B16" s="47"/>
      <c r="C16" s="47"/>
      <c r="D16" s="47">
        <v>120</v>
      </c>
      <c r="E16" s="47">
        <v>44400</v>
      </c>
      <c r="F16" s="47">
        <v>80</v>
      </c>
      <c r="G16" s="47">
        <v>30866.14</v>
      </c>
      <c r="H16" s="47">
        <v>40</v>
      </c>
      <c r="I16" s="47"/>
      <c r="J16" s="49" t="str">
        <f t="shared" si="0"/>
        <v>Buonos 250 ML</v>
      </c>
      <c r="K16" s="30" t="s">
        <v>158</v>
      </c>
      <c r="M16" s="51" t="s">
        <v>125</v>
      </c>
      <c r="N16" s="52">
        <v>83</v>
      </c>
      <c r="O16" s="52">
        <v>100</v>
      </c>
      <c r="P16" s="52">
        <v>155</v>
      </c>
      <c r="Q16" s="52">
        <v>28</v>
      </c>
    </row>
    <row r="17" spans="1:17" x14ac:dyDescent="0.3">
      <c r="A17" s="46" t="s">
        <v>61</v>
      </c>
      <c r="B17" s="57"/>
      <c r="C17" s="57"/>
      <c r="D17" s="57">
        <v>240</v>
      </c>
      <c r="E17" s="57">
        <v>169600</v>
      </c>
      <c r="F17" s="57">
        <v>215</v>
      </c>
      <c r="G17" s="57">
        <v>160144.26999999999</v>
      </c>
      <c r="H17" s="57">
        <v>25</v>
      </c>
      <c r="I17" s="57"/>
      <c r="J17" s="49" t="str">
        <f t="shared" si="0"/>
        <v>Buonos 500 ML</v>
      </c>
      <c r="K17" s="30" t="s">
        <v>159</v>
      </c>
      <c r="M17" s="51" t="s">
        <v>126</v>
      </c>
      <c r="N17" s="52"/>
      <c r="O17" s="52">
        <v>50</v>
      </c>
      <c r="P17" s="52"/>
      <c r="Q17" s="52">
        <v>50</v>
      </c>
    </row>
    <row r="18" spans="1:17" x14ac:dyDescent="0.3">
      <c r="A18" s="46" t="s">
        <v>62</v>
      </c>
      <c r="B18" s="57">
        <v>135</v>
      </c>
      <c r="C18" s="57"/>
      <c r="D18" s="57"/>
      <c r="E18" s="57"/>
      <c r="F18" s="57">
        <v>110</v>
      </c>
      <c r="G18" s="57">
        <v>38074.400000000001</v>
      </c>
      <c r="H18" s="57">
        <v>25</v>
      </c>
      <c r="I18" s="57"/>
      <c r="J18" s="49" t="str">
        <f t="shared" si="0"/>
        <v>Confidor Super 100ML</v>
      </c>
      <c r="K18" s="30" t="s">
        <v>120</v>
      </c>
      <c r="M18" s="51" t="s">
        <v>127</v>
      </c>
      <c r="N18" s="52">
        <v>194</v>
      </c>
      <c r="O18" s="52">
        <v>603</v>
      </c>
      <c r="P18" s="52">
        <v>700</v>
      </c>
      <c r="Q18" s="52">
        <v>97</v>
      </c>
    </row>
    <row r="19" spans="1:17" x14ac:dyDescent="0.3">
      <c r="A19" s="46" t="s">
        <v>63</v>
      </c>
      <c r="B19" s="57">
        <v>53</v>
      </c>
      <c r="C19" s="57"/>
      <c r="D19" s="57"/>
      <c r="E19" s="57"/>
      <c r="F19" s="57">
        <v>53</v>
      </c>
      <c r="G19" s="57">
        <v>44237.5</v>
      </c>
      <c r="H19" s="57"/>
      <c r="I19" s="57"/>
      <c r="J19" s="49" t="str">
        <f t="shared" si="0"/>
        <v>Confidor Super 250ML</v>
      </c>
      <c r="K19" s="30" t="s">
        <v>121</v>
      </c>
      <c r="M19" s="51" t="s">
        <v>128</v>
      </c>
      <c r="N19" s="52">
        <v>120</v>
      </c>
      <c r="O19" s="52"/>
      <c r="P19" s="52">
        <v>95</v>
      </c>
      <c r="Q19" s="52">
        <v>25</v>
      </c>
    </row>
    <row r="20" spans="1:17" x14ac:dyDescent="0.3">
      <c r="A20" s="46" t="s">
        <v>64</v>
      </c>
      <c r="B20" s="57">
        <v>68</v>
      </c>
      <c r="C20" s="57"/>
      <c r="D20" s="57">
        <v>40</v>
      </c>
      <c r="E20" s="57">
        <v>14040</v>
      </c>
      <c r="F20" s="57"/>
      <c r="G20" s="57"/>
      <c r="H20" s="57">
        <v>108</v>
      </c>
      <c r="I20" s="57"/>
      <c r="J20" s="49" t="str">
        <f t="shared" si="0"/>
        <v>Decis 100 EC 250 ML</v>
      </c>
      <c r="K20" s="30" t="s">
        <v>160</v>
      </c>
      <c r="M20" s="51" t="s">
        <v>129</v>
      </c>
      <c r="N20" s="52">
        <v>100</v>
      </c>
      <c r="O20" s="52">
        <v>540</v>
      </c>
      <c r="P20" s="52">
        <v>640</v>
      </c>
      <c r="Q20" s="52"/>
    </row>
    <row r="21" spans="1:17" x14ac:dyDescent="0.3">
      <c r="A21" s="46" t="s">
        <v>65</v>
      </c>
      <c r="B21" s="57">
        <v>10</v>
      </c>
      <c r="C21" s="57"/>
      <c r="D21" s="57"/>
      <c r="E21" s="57"/>
      <c r="F21" s="57"/>
      <c r="G21" s="57"/>
      <c r="H21" s="57">
        <v>10</v>
      </c>
      <c r="I21" s="57"/>
      <c r="J21" s="49" t="str">
        <f t="shared" si="0"/>
        <v>Decis 2.8%EC 1 Ltr</v>
      </c>
      <c r="K21" s="30" t="s">
        <v>122</v>
      </c>
      <c r="M21" s="51" t="s">
        <v>130</v>
      </c>
      <c r="N21" s="52">
        <v>101</v>
      </c>
      <c r="O21" s="52">
        <v>350</v>
      </c>
      <c r="P21" s="52">
        <v>293</v>
      </c>
      <c r="Q21" s="52">
        <v>158</v>
      </c>
    </row>
    <row r="22" spans="1:17" x14ac:dyDescent="0.3">
      <c r="A22" s="46" t="s">
        <v>66</v>
      </c>
      <c r="B22" s="57">
        <v>30</v>
      </c>
      <c r="C22" s="57"/>
      <c r="D22" s="57">
        <v>40</v>
      </c>
      <c r="E22" s="57">
        <v>5495.2</v>
      </c>
      <c r="F22" s="57">
        <v>70</v>
      </c>
      <c r="G22" s="57">
        <v>9669.17</v>
      </c>
      <c r="H22" s="57"/>
      <c r="I22" s="57"/>
      <c r="J22" s="49" t="str">
        <f t="shared" si="0"/>
        <v>Decis 2.8%EC 250ML</v>
      </c>
      <c r="K22" s="30" t="s">
        <v>123</v>
      </c>
      <c r="M22" s="51" t="s">
        <v>131</v>
      </c>
      <c r="N22" s="52">
        <v>40</v>
      </c>
      <c r="O22" s="52">
        <v>80</v>
      </c>
      <c r="P22" s="52">
        <v>42</v>
      </c>
      <c r="Q22" s="52">
        <v>78</v>
      </c>
    </row>
    <row r="23" spans="1:17" x14ac:dyDescent="0.3">
      <c r="A23" s="46" t="s">
        <v>67</v>
      </c>
      <c r="B23" s="57">
        <v>10</v>
      </c>
      <c r="C23" s="57"/>
      <c r="D23" s="57"/>
      <c r="E23" s="57"/>
      <c r="F23" s="57"/>
      <c r="G23" s="57"/>
      <c r="H23" s="57">
        <v>10</v>
      </c>
      <c r="I23" s="57"/>
      <c r="J23" s="49" t="str">
        <f t="shared" si="0"/>
        <v>Decis 2.8%EC 500ML</v>
      </c>
      <c r="K23" s="30" t="s">
        <v>123</v>
      </c>
      <c r="M23" s="51" t="s">
        <v>132</v>
      </c>
      <c r="N23" s="52">
        <v>85</v>
      </c>
      <c r="O23" s="52">
        <v>200</v>
      </c>
      <c r="P23" s="52">
        <v>60</v>
      </c>
      <c r="Q23" s="52">
        <v>225</v>
      </c>
    </row>
    <row r="24" spans="1:17" x14ac:dyDescent="0.3">
      <c r="A24" s="46" t="s">
        <v>68</v>
      </c>
      <c r="B24" s="57">
        <v>122</v>
      </c>
      <c r="C24" s="57"/>
      <c r="D24" s="57">
        <v>1367</v>
      </c>
      <c r="E24" s="57">
        <v>788546.75</v>
      </c>
      <c r="F24" s="57">
        <v>1293</v>
      </c>
      <c r="G24" s="57">
        <v>783883.87</v>
      </c>
      <c r="H24" s="57">
        <v>196</v>
      </c>
      <c r="I24" s="57"/>
      <c r="J24" s="49" t="str">
        <f t="shared" si="0"/>
        <v>Evergol Xtend 100 ML</v>
      </c>
      <c r="K24" s="30" t="s">
        <v>124</v>
      </c>
      <c r="M24" s="51" t="s">
        <v>133</v>
      </c>
      <c r="N24" s="52"/>
      <c r="O24" s="52">
        <v>10</v>
      </c>
      <c r="P24" s="52"/>
      <c r="Q24" s="52">
        <v>10</v>
      </c>
    </row>
    <row r="25" spans="1:17" x14ac:dyDescent="0.3">
      <c r="A25" s="46" t="s">
        <v>69</v>
      </c>
      <c r="B25" s="57">
        <v>119</v>
      </c>
      <c r="C25" s="57"/>
      <c r="D25" s="57">
        <v>654</v>
      </c>
      <c r="E25" s="57">
        <v>915569.16</v>
      </c>
      <c r="F25" s="57">
        <v>699</v>
      </c>
      <c r="G25" s="57">
        <v>1024074.54</v>
      </c>
      <c r="H25" s="57">
        <v>74</v>
      </c>
      <c r="I25" s="57"/>
      <c r="J25" s="49" t="str">
        <f t="shared" si="0"/>
        <v>Evergol Xtend 250 ML</v>
      </c>
      <c r="K25" s="30" t="s">
        <v>161</v>
      </c>
      <c r="M25" s="51" t="s">
        <v>134</v>
      </c>
      <c r="N25" s="52">
        <v>-10</v>
      </c>
      <c r="O25" s="52">
        <v>40</v>
      </c>
      <c r="P25" s="52">
        <v>20</v>
      </c>
      <c r="Q25" s="52">
        <v>10</v>
      </c>
    </row>
    <row r="26" spans="1:17" x14ac:dyDescent="0.3">
      <c r="A26" s="46" t="s">
        <v>70</v>
      </c>
      <c r="B26" s="57">
        <v>83</v>
      </c>
      <c r="C26" s="57"/>
      <c r="D26" s="57">
        <v>100</v>
      </c>
      <c r="E26" s="57">
        <v>24142</v>
      </c>
      <c r="F26" s="57">
        <v>155</v>
      </c>
      <c r="G26" s="57">
        <v>53045.35</v>
      </c>
      <c r="H26" s="57">
        <v>28</v>
      </c>
      <c r="I26" s="57"/>
      <c r="J26" s="49" t="str">
        <f t="shared" si="0"/>
        <v>Evergol Xtend 40 ML</v>
      </c>
      <c r="K26" s="30" t="s">
        <v>125</v>
      </c>
      <c r="M26" s="51" t="s">
        <v>135</v>
      </c>
      <c r="N26" s="52">
        <v>43</v>
      </c>
      <c r="O26" s="52">
        <v>10</v>
      </c>
      <c r="P26" s="52">
        <v>28</v>
      </c>
      <c r="Q26" s="52">
        <v>25</v>
      </c>
    </row>
    <row r="27" spans="1:17" x14ac:dyDescent="0.3">
      <c r="A27" s="46" t="s">
        <v>71</v>
      </c>
      <c r="B27" s="57">
        <v>72</v>
      </c>
      <c r="C27" s="57"/>
      <c r="D27" s="57"/>
      <c r="E27" s="57"/>
      <c r="F27" s="57"/>
      <c r="G27" s="57"/>
      <c r="H27" s="57">
        <v>72</v>
      </c>
      <c r="I27" s="57"/>
      <c r="J27" s="49" t="str">
        <f t="shared" si="0"/>
        <v>Fame 100ML</v>
      </c>
      <c r="K27" s="30" t="s">
        <v>162</v>
      </c>
      <c r="M27" s="51" t="s">
        <v>136</v>
      </c>
      <c r="N27" s="52">
        <v>50</v>
      </c>
      <c r="O27" s="52">
        <v>1618</v>
      </c>
      <c r="P27" s="52">
        <v>1390</v>
      </c>
      <c r="Q27" s="52">
        <v>278</v>
      </c>
    </row>
    <row r="28" spans="1:17" x14ac:dyDescent="0.3">
      <c r="A28" s="46" t="s">
        <v>72</v>
      </c>
      <c r="B28" s="57"/>
      <c r="C28" s="57"/>
      <c r="D28" s="57">
        <v>50</v>
      </c>
      <c r="E28" s="57">
        <v>12900</v>
      </c>
      <c r="F28" s="57"/>
      <c r="G28" s="57"/>
      <c r="H28" s="57">
        <v>50</v>
      </c>
      <c r="I28" s="57"/>
      <c r="J28" s="49" t="str">
        <f t="shared" si="0"/>
        <v>Fenos Quick 100 ML</v>
      </c>
      <c r="K28" s="30" t="s">
        <v>126</v>
      </c>
      <c r="M28" s="51" t="s">
        <v>137</v>
      </c>
      <c r="N28" s="52"/>
      <c r="O28" s="52">
        <v>100</v>
      </c>
      <c r="P28" s="52">
        <v>25</v>
      </c>
      <c r="Q28" s="52">
        <v>75</v>
      </c>
    </row>
    <row r="29" spans="1:17" x14ac:dyDescent="0.3">
      <c r="A29" s="46" t="s">
        <v>73</v>
      </c>
      <c r="B29" s="47"/>
      <c r="C29" s="47"/>
      <c r="D29" s="47">
        <v>40</v>
      </c>
      <c r="E29" s="47">
        <v>25200</v>
      </c>
      <c r="F29" s="47"/>
      <c r="G29" s="47"/>
      <c r="H29" s="47">
        <v>40</v>
      </c>
      <c r="I29" s="57"/>
      <c r="J29" s="49" t="str">
        <f t="shared" si="0"/>
        <v>Fenos Quick 250 ML</v>
      </c>
      <c r="K29" s="30" t="s">
        <v>163</v>
      </c>
      <c r="M29" s="51" t="s">
        <v>138</v>
      </c>
      <c r="N29" s="52">
        <v>140</v>
      </c>
      <c r="O29" s="52">
        <v>500</v>
      </c>
      <c r="P29" s="52">
        <v>328</v>
      </c>
      <c r="Q29" s="52">
        <v>312</v>
      </c>
    </row>
    <row r="30" spans="1:17" x14ac:dyDescent="0.3">
      <c r="A30" s="46" t="s">
        <v>74</v>
      </c>
      <c r="B30" s="57">
        <v>194</v>
      </c>
      <c r="C30" s="57"/>
      <c r="D30" s="57">
        <v>603</v>
      </c>
      <c r="E30" s="57">
        <v>1002148.83</v>
      </c>
      <c r="F30" s="57">
        <v>700</v>
      </c>
      <c r="G30" s="57">
        <v>1161087.93</v>
      </c>
      <c r="H30" s="57">
        <v>97</v>
      </c>
      <c r="I30" s="57"/>
      <c r="J30" s="49" t="str">
        <f t="shared" si="0"/>
        <v>Folicur 1 Ltr</v>
      </c>
      <c r="K30" s="30" t="s">
        <v>127</v>
      </c>
      <c r="M30" s="51" t="s">
        <v>139</v>
      </c>
      <c r="N30" s="52">
        <v>141</v>
      </c>
      <c r="O30" s="52">
        <v>483</v>
      </c>
      <c r="P30" s="52">
        <v>325</v>
      </c>
      <c r="Q30" s="52">
        <v>299</v>
      </c>
    </row>
    <row r="31" spans="1:17" x14ac:dyDescent="0.3">
      <c r="A31" s="46" t="s">
        <v>75</v>
      </c>
      <c r="B31" s="57">
        <v>120</v>
      </c>
      <c r="C31" s="57"/>
      <c r="D31" s="57"/>
      <c r="E31" s="57"/>
      <c r="F31" s="57">
        <v>95</v>
      </c>
      <c r="G31" s="57">
        <v>41983.91</v>
      </c>
      <c r="H31" s="57">
        <v>25</v>
      </c>
      <c r="I31" s="57"/>
      <c r="J31" s="49" t="str">
        <f t="shared" si="0"/>
        <v>Folicur 250ML</v>
      </c>
      <c r="K31" s="30" t="s">
        <v>128</v>
      </c>
      <c r="M31" s="51" t="s">
        <v>140</v>
      </c>
      <c r="N31" s="52">
        <v>38</v>
      </c>
      <c r="O31" s="52">
        <v>60</v>
      </c>
      <c r="P31" s="52">
        <v>40</v>
      </c>
      <c r="Q31" s="52">
        <v>58</v>
      </c>
    </row>
    <row r="32" spans="1:17" x14ac:dyDescent="0.3">
      <c r="A32" s="46" t="s">
        <v>76</v>
      </c>
      <c r="B32" s="57">
        <v>100</v>
      </c>
      <c r="C32" s="57"/>
      <c r="D32" s="57">
        <v>540</v>
      </c>
      <c r="E32" s="57">
        <v>459972</v>
      </c>
      <c r="F32" s="57">
        <v>640</v>
      </c>
      <c r="G32" s="57">
        <v>545381.04</v>
      </c>
      <c r="H32" s="57"/>
      <c r="I32" s="57"/>
      <c r="J32" s="49" t="str">
        <f t="shared" si="0"/>
        <v>Folicur 500ML</v>
      </c>
      <c r="K32" s="30" t="s">
        <v>129</v>
      </c>
      <c r="M32" s="51" t="s">
        <v>141</v>
      </c>
      <c r="N32" s="52">
        <v>80</v>
      </c>
      <c r="O32" s="52">
        <v>80</v>
      </c>
      <c r="P32" s="52">
        <v>20</v>
      </c>
      <c r="Q32" s="52">
        <v>140</v>
      </c>
    </row>
    <row r="33" spans="1:17" x14ac:dyDescent="0.3">
      <c r="A33" s="58" t="s">
        <v>77</v>
      </c>
      <c r="B33" s="57">
        <v>10</v>
      </c>
      <c r="C33" s="57"/>
      <c r="D33" s="57"/>
      <c r="E33" s="57"/>
      <c r="F33" s="57">
        <v>10</v>
      </c>
      <c r="G33" s="57">
        <v>27189.41</v>
      </c>
      <c r="H33" s="57"/>
      <c r="I33" s="47"/>
      <c r="J33" s="49" t="str">
        <f t="shared" si="0"/>
        <v>Gaucho FS600 1 Ltr</v>
      </c>
      <c r="K33" s="30" t="s">
        <v>164</v>
      </c>
      <c r="M33" s="51" t="s">
        <v>142</v>
      </c>
      <c r="N33" s="52"/>
      <c r="O33" s="52">
        <v>40</v>
      </c>
      <c r="P33" s="52">
        <v>10</v>
      </c>
      <c r="Q33" s="52">
        <v>30</v>
      </c>
    </row>
    <row r="34" spans="1:17" x14ac:dyDescent="0.3">
      <c r="A34" s="46" t="s">
        <v>78</v>
      </c>
      <c r="B34" s="57">
        <v>40</v>
      </c>
      <c r="C34" s="57"/>
      <c r="D34" s="57">
        <v>80</v>
      </c>
      <c r="E34" s="57">
        <v>57557.599999999999</v>
      </c>
      <c r="F34" s="57">
        <v>42</v>
      </c>
      <c r="G34" s="57">
        <v>32033.82</v>
      </c>
      <c r="H34" s="57">
        <v>78</v>
      </c>
      <c r="I34" s="57"/>
      <c r="J34" s="49" t="str">
        <f t="shared" si="0"/>
        <v>Gaucho FS600 250 ML</v>
      </c>
      <c r="K34" s="30" t="s">
        <v>131</v>
      </c>
      <c r="M34" s="51" t="s">
        <v>143</v>
      </c>
      <c r="N34" s="52">
        <v>70</v>
      </c>
      <c r="O34" s="52"/>
      <c r="P34" s="52">
        <v>13</v>
      </c>
      <c r="Q34" s="52">
        <v>57</v>
      </c>
    </row>
    <row r="35" spans="1:17" x14ac:dyDescent="0.3">
      <c r="A35" s="46" t="s">
        <v>79</v>
      </c>
      <c r="B35" s="57">
        <v>101</v>
      </c>
      <c r="C35" s="57"/>
      <c r="D35" s="57">
        <v>350</v>
      </c>
      <c r="E35" s="57">
        <v>111294</v>
      </c>
      <c r="F35" s="57">
        <v>293</v>
      </c>
      <c r="G35" s="57">
        <v>97341.99</v>
      </c>
      <c r="H35" s="57">
        <v>158</v>
      </c>
      <c r="I35" s="57"/>
      <c r="J35" s="49" t="str">
        <f t="shared" si="0"/>
        <v>Gaucho600FS 100ML</v>
      </c>
      <c r="K35" s="30" t="s">
        <v>130</v>
      </c>
      <c r="M35" s="51" t="s">
        <v>144</v>
      </c>
      <c r="N35" s="52">
        <v>81</v>
      </c>
      <c r="O35" s="52"/>
      <c r="P35" s="52"/>
      <c r="Q35" s="52">
        <v>81</v>
      </c>
    </row>
    <row r="36" spans="1:17" x14ac:dyDescent="0.3">
      <c r="A36" s="46" t="s">
        <v>80</v>
      </c>
      <c r="B36" s="57">
        <v>85</v>
      </c>
      <c r="C36" s="57"/>
      <c r="D36" s="57">
        <v>200</v>
      </c>
      <c r="E36" s="57">
        <v>33880</v>
      </c>
      <c r="F36" s="57">
        <v>60</v>
      </c>
      <c r="G36" s="57">
        <v>9203.4</v>
      </c>
      <c r="H36" s="57">
        <v>225</v>
      </c>
      <c r="I36" s="57"/>
      <c r="J36" s="49" t="str">
        <f t="shared" si="0"/>
        <v>Gaucho600FS 50ML</v>
      </c>
      <c r="K36" s="30" t="s">
        <v>132</v>
      </c>
      <c r="M36" s="51" t="s">
        <v>145</v>
      </c>
      <c r="N36" s="52">
        <v>135</v>
      </c>
      <c r="O36" s="52"/>
      <c r="P36" s="52"/>
      <c r="Q36" s="52">
        <v>135</v>
      </c>
    </row>
    <row r="37" spans="1:17" x14ac:dyDescent="0.3">
      <c r="A37" s="46" t="s">
        <v>81</v>
      </c>
      <c r="B37" s="57"/>
      <c r="C37" s="57"/>
      <c r="D37" s="57">
        <v>10</v>
      </c>
      <c r="E37" s="57">
        <v>23011.8</v>
      </c>
      <c r="F37" s="57"/>
      <c r="G37" s="57"/>
      <c r="H37" s="57">
        <v>10</v>
      </c>
      <c r="I37" s="57"/>
      <c r="J37" s="49" t="str">
        <f t="shared" si="0"/>
        <v>Larvin 1 KG</v>
      </c>
      <c r="K37" s="30" t="s">
        <v>133</v>
      </c>
      <c r="M37" s="51" t="s">
        <v>146</v>
      </c>
      <c r="N37" s="52">
        <v>60</v>
      </c>
      <c r="O37" s="52"/>
      <c r="P37" s="52">
        <v>7</v>
      </c>
      <c r="Q37" s="52">
        <v>53</v>
      </c>
    </row>
    <row r="38" spans="1:17" x14ac:dyDescent="0.3">
      <c r="A38" s="46" t="s">
        <v>82</v>
      </c>
      <c r="B38" s="57">
        <v>-10</v>
      </c>
      <c r="C38" s="57"/>
      <c r="D38" s="57">
        <v>40</v>
      </c>
      <c r="E38" s="57">
        <v>23664</v>
      </c>
      <c r="F38" s="57">
        <v>20</v>
      </c>
      <c r="G38" s="57">
        <v>11789.29</v>
      </c>
      <c r="H38" s="57">
        <v>10</v>
      </c>
      <c r="I38" s="47"/>
      <c r="J38" s="49" t="str">
        <f t="shared" si="0"/>
        <v>Larvin 250GM</v>
      </c>
      <c r="K38" s="30" t="s">
        <v>134</v>
      </c>
      <c r="M38" s="51" t="s">
        <v>147</v>
      </c>
      <c r="N38" s="52"/>
      <c r="O38" s="52">
        <v>5</v>
      </c>
      <c r="P38" s="52"/>
      <c r="Q38" s="52">
        <v>5</v>
      </c>
    </row>
    <row r="39" spans="1:17" x14ac:dyDescent="0.3">
      <c r="A39" s="46" t="s">
        <v>83</v>
      </c>
      <c r="B39" s="57">
        <v>43</v>
      </c>
      <c r="C39" s="57"/>
      <c r="D39" s="57">
        <v>10</v>
      </c>
      <c r="E39" s="57">
        <v>9843.73</v>
      </c>
      <c r="F39" s="57">
        <v>28</v>
      </c>
      <c r="G39" s="57">
        <v>32343.16</v>
      </c>
      <c r="H39" s="57">
        <v>25</v>
      </c>
      <c r="I39" s="57"/>
      <c r="J39" s="49" t="str">
        <f t="shared" si="0"/>
        <v>Larvin 500GM</v>
      </c>
      <c r="K39" s="30" t="s">
        <v>135</v>
      </c>
      <c r="M39" s="51" t="s">
        <v>148</v>
      </c>
      <c r="N39" s="52">
        <v>43</v>
      </c>
      <c r="O39" s="52">
        <v>130</v>
      </c>
      <c r="P39" s="52">
        <v>50</v>
      </c>
      <c r="Q39" s="52">
        <v>123</v>
      </c>
    </row>
    <row r="40" spans="1:17" x14ac:dyDescent="0.3">
      <c r="A40" s="46" t="s">
        <v>84</v>
      </c>
      <c r="B40" s="57">
        <v>50</v>
      </c>
      <c r="C40" s="57"/>
      <c r="D40" s="57">
        <v>1618</v>
      </c>
      <c r="E40" s="57">
        <v>1534696.15</v>
      </c>
      <c r="F40" s="57">
        <v>1390</v>
      </c>
      <c r="G40" s="57">
        <v>1346574.18</v>
      </c>
      <c r="H40" s="57">
        <v>278</v>
      </c>
      <c r="I40" s="57"/>
      <c r="J40" s="49" t="str">
        <f t="shared" si="0"/>
        <v>Lecenta 100GM</v>
      </c>
      <c r="K40" s="30" t="s">
        <v>136</v>
      </c>
      <c r="M40" s="51" t="s">
        <v>149</v>
      </c>
      <c r="N40" s="52">
        <v>230</v>
      </c>
      <c r="O40" s="52">
        <v>280</v>
      </c>
      <c r="P40" s="52">
        <v>235</v>
      </c>
      <c r="Q40" s="52">
        <v>275</v>
      </c>
    </row>
    <row r="41" spans="1:17" x14ac:dyDescent="0.3">
      <c r="A41" s="46" t="s">
        <v>85</v>
      </c>
      <c r="B41" s="47">
        <v>4</v>
      </c>
      <c r="C41" s="47"/>
      <c r="D41" s="47">
        <v>90</v>
      </c>
      <c r="E41" s="47">
        <v>210762.2</v>
      </c>
      <c r="F41" s="47">
        <v>30</v>
      </c>
      <c r="G41" s="47">
        <v>71492.3</v>
      </c>
      <c r="H41" s="47">
        <v>64</v>
      </c>
      <c r="I41" s="57"/>
      <c r="J41" s="49" t="str">
        <f t="shared" si="0"/>
        <v>Lecenta 250 GM</v>
      </c>
      <c r="K41" s="30" t="s">
        <v>165</v>
      </c>
      <c r="M41" s="51" t="s">
        <v>150</v>
      </c>
      <c r="N41" s="52">
        <v>78</v>
      </c>
      <c r="O41" s="52">
        <v>380</v>
      </c>
      <c r="P41" s="52">
        <v>311</v>
      </c>
      <c r="Q41" s="52">
        <v>147</v>
      </c>
    </row>
    <row r="42" spans="1:17" x14ac:dyDescent="0.3">
      <c r="A42" s="46" t="s">
        <v>86</v>
      </c>
      <c r="B42" s="57"/>
      <c r="C42" s="57"/>
      <c r="D42" s="57">
        <v>100</v>
      </c>
      <c r="E42" s="57">
        <v>37948</v>
      </c>
      <c r="F42" s="57">
        <v>25</v>
      </c>
      <c r="G42" s="57">
        <v>9961.25</v>
      </c>
      <c r="H42" s="57">
        <v>75</v>
      </c>
      <c r="I42" s="57"/>
      <c r="J42" s="49" t="str">
        <f t="shared" si="0"/>
        <v>Lecenta 40 GM</v>
      </c>
      <c r="K42" s="30" t="s">
        <v>137</v>
      </c>
      <c r="M42" s="51" t="s">
        <v>151</v>
      </c>
      <c r="N42" s="52">
        <v>30</v>
      </c>
      <c r="O42" s="52"/>
      <c r="P42" s="52">
        <v>5</v>
      </c>
      <c r="Q42" s="52">
        <v>25</v>
      </c>
    </row>
    <row r="43" spans="1:17" x14ac:dyDescent="0.3">
      <c r="A43" s="46" t="s">
        <v>87</v>
      </c>
      <c r="B43" s="57">
        <v>9</v>
      </c>
      <c r="C43" s="57"/>
      <c r="D43" s="57">
        <v>20</v>
      </c>
      <c r="E43" s="57">
        <v>47182.2</v>
      </c>
      <c r="F43" s="57">
        <v>5</v>
      </c>
      <c r="G43" s="57">
        <v>12503.25</v>
      </c>
      <c r="H43" s="57">
        <v>24</v>
      </c>
      <c r="I43" s="57"/>
      <c r="J43" s="49" t="str">
        <f t="shared" si="0"/>
        <v>Movento 1 Ltr</v>
      </c>
      <c r="K43" s="30" t="s">
        <v>166</v>
      </c>
      <c r="M43" s="51" t="s">
        <v>152</v>
      </c>
      <c r="N43" s="52"/>
      <c r="O43" s="52">
        <v>40</v>
      </c>
      <c r="P43" s="52"/>
      <c r="Q43" s="52">
        <v>40</v>
      </c>
    </row>
    <row r="44" spans="1:17" x14ac:dyDescent="0.3">
      <c r="A44" s="46" t="s">
        <v>88</v>
      </c>
      <c r="B44" s="57">
        <v>114</v>
      </c>
      <c r="C44" s="57"/>
      <c r="D44" s="57">
        <v>120</v>
      </c>
      <c r="E44" s="57">
        <v>73164</v>
      </c>
      <c r="F44" s="57">
        <v>10</v>
      </c>
      <c r="G44" s="57">
        <v>6462.9</v>
      </c>
      <c r="H44" s="57">
        <v>224</v>
      </c>
      <c r="I44" s="57"/>
      <c r="J44" s="49" t="str">
        <f t="shared" si="0"/>
        <v>Movento 250ML</v>
      </c>
      <c r="K44" s="30" t="s">
        <v>167</v>
      </c>
      <c r="M44" s="51" t="s">
        <v>153</v>
      </c>
      <c r="N44" s="52">
        <v>55</v>
      </c>
      <c r="O44" s="52">
        <v>120</v>
      </c>
      <c r="P44" s="52">
        <v>25</v>
      </c>
      <c r="Q44" s="52">
        <v>150</v>
      </c>
    </row>
    <row r="45" spans="1:17" x14ac:dyDescent="0.3">
      <c r="A45" s="46" t="s">
        <v>89</v>
      </c>
      <c r="B45" s="57">
        <v>25</v>
      </c>
      <c r="C45" s="57"/>
      <c r="D45" s="57"/>
      <c r="E45" s="57"/>
      <c r="F45" s="57"/>
      <c r="G45" s="57"/>
      <c r="H45" s="57">
        <v>25</v>
      </c>
      <c r="I45" s="57"/>
      <c r="J45" s="49" t="str">
        <f t="shared" si="0"/>
        <v>Movento OD 250 ML.</v>
      </c>
      <c r="K45" s="30" t="s">
        <v>167</v>
      </c>
      <c r="M45" s="51" t="s">
        <v>154</v>
      </c>
      <c r="N45" s="52">
        <v>135</v>
      </c>
      <c r="O45" s="52">
        <v>120</v>
      </c>
      <c r="P45" s="52">
        <v>67</v>
      </c>
      <c r="Q45" s="52">
        <v>188</v>
      </c>
    </row>
    <row r="46" spans="1:17" x14ac:dyDescent="0.3">
      <c r="A46" s="46" t="s">
        <v>90</v>
      </c>
      <c r="B46" s="57">
        <v>40</v>
      </c>
      <c r="C46" s="57"/>
      <c r="D46" s="57"/>
      <c r="E46" s="57"/>
      <c r="F46" s="57"/>
      <c r="G46" s="57"/>
      <c r="H46" s="57">
        <v>40</v>
      </c>
      <c r="I46" s="57"/>
      <c r="J46" s="49" t="str">
        <f t="shared" si="0"/>
        <v>Movento OD 500 ML</v>
      </c>
      <c r="K46" s="30" t="s">
        <v>168</v>
      </c>
      <c r="M46" s="51" t="s">
        <v>155</v>
      </c>
      <c r="N46" s="52"/>
      <c r="O46" s="52">
        <v>40</v>
      </c>
      <c r="P46" s="52">
        <v>10</v>
      </c>
      <c r="Q46" s="52">
        <v>30</v>
      </c>
    </row>
    <row r="47" spans="1:17" x14ac:dyDescent="0.3">
      <c r="A47" s="46" t="s">
        <v>91</v>
      </c>
      <c r="B47" s="57">
        <v>140</v>
      </c>
      <c r="C47" s="57"/>
      <c r="D47" s="57">
        <v>500</v>
      </c>
      <c r="E47" s="57">
        <v>313480.5</v>
      </c>
      <c r="F47" s="57">
        <v>328</v>
      </c>
      <c r="G47" s="57">
        <v>217393.58</v>
      </c>
      <c r="H47" s="57">
        <v>312</v>
      </c>
      <c r="I47" s="57"/>
      <c r="J47" s="49" t="str">
        <f t="shared" si="0"/>
        <v>Nativo 100GM</v>
      </c>
      <c r="K47" s="30" t="s">
        <v>138</v>
      </c>
      <c r="M47" s="51" t="s">
        <v>156</v>
      </c>
      <c r="N47" s="52"/>
      <c r="O47" s="52">
        <v>70</v>
      </c>
      <c r="P47" s="52">
        <v>10</v>
      </c>
      <c r="Q47" s="52">
        <v>60</v>
      </c>
    </row>
    <row r="48" spans="1:17" x14ac:dyDescent="0.3">
      <c r="A48" s="46" t="s">
        <v>92</v>
      </c>
      <c r="B48" s="57">
        <v>141</v>
      </c>
      <c r="C48" s="57"/>
      <c r="D48" s="57">
        <v>483</v>
      </c>
      <c r="E48" s="57">
        <v>709051.11</v>
      </c>
      <c r="F48" s="57">
        <v>325</v>
      </c>
      <c r="G48" s="57">
        <v>501676.54</v>
      </c>
      <c r="H48" s="57">
        <v>299</v>
      </c>
      <c r="I48" s="57"/>
      <c r="J48" s="49" t="str">
        <f t="shared" si="0"/>
        <v>Nativo 250GM</v>
      </c>
      <c r="K48" s="30" t="s">
        <v>139</v>
      </c>
      <c r="M48" s="51" t="s">
        <v>157</v>
      </c>
      <c r="N48" s="52"/>
      <c r="O48" s="52">
        <v>30</v>
      </c>
      <c r="P48" s="52">
        <v>12</v>
      </c>
      <c r="Q48" s="52">
        <v>18</v>
      </c>
    </row>
    <row r="49" spans="1:17" x14ac:dyDescent="0.3">
      <c r="A49" s="46" t="s">
        <v>93</v>
      </c>
      <c r="B49" s="47">
        <v>38</v>
      </c>
      <c r="C49" s="47"/>
      <c r="D49" s="47">
        <v>60</v>
      </c>
      <c r="E49" s="47">
        <v>170316</v>
      </c>
      <c r="F49" s="47">
        <v>40</v>
      </c>
      <c r="G49" s="47">
        <v>120356.8</v>
      </c>
      <c r="H49" s="47">
        <v>58</v>
      </c>
      <c r="I49" s="57"/>
      <c r="J49" s="49" t="str">
        <f t="shared" si="0"/>
        <v>Nativo 500 GM</v>
      </c>
      <c r="K49" s="30" t="s">
        <v>140</v>
      </c>
      <c r="M49" s="51" t="s">
        <v>158</v>
      </c>
      <c r="N49" s="52"/>
      <c r="O49" s="52">
        <v>120</v>
      </c>
      <c r="P49" s="52">
        <v>80</v>
      </c>
      <c r="Q49" s="52">
        <v>40</v>
      </c>
    </row>
    <row r="50" spans="1:17" x14ac:dyDescent="0.3">
      <c r="A50" s="46" t="s">
        <v>94</v>
      </c>
      <c r="B50" s="57">
        <v>80</v>
      </c>
      <c r="C50" s="57"/>
      <c r="D50" s="57">
        <v>80</v>
      </c>
      <c r="E50" s="57">
        <v>13167.2</v>
      </c>
      <c r="F50" s="57">
        <v>20</v>
      </c>
      <c r="G50" s="57">
        <v>3522.2</v>
      </c>
      <c r="H50" s="57">
        <v>140</v>
      </c>
      <c r="I50" s="57"/>
      <c r="J50" s="49" t="str">
        <f t="shared" si="0"/>
        <v>Planofix 250ML</v>
      </c>
      <c r="K50" s="30" t="s">
        <v>141</v>
      </c>
      <c r="M50" s="51" t="s">
        <v>159</v>
      </c>
      <c r="N50" s="52"/>
      <c r="O50" s="52">
        <v>240</v>
      </c>
      <c r="P50" s="52">
        <v>215</v>
      </c>
      <c r="Q50" s="52">
        <v>25</v>
      </c>
    </row>
    <row r="51" spans="1:17" x14ac:dyDescent="0.3">
      <c r="A51" s="46" t="s">
        <v>95</v>
      </c>
      <c r="B51" s="47"/>
      <c r="C51" s="47"/>
      <c r="D51" s="47">
        <v>40</v>
      </c>
      <c r="E51" s="47">
        <v>12256</v>
      </c>
      <c r="F51" s="47">
        <v>10</v>
      </c>
      <c r="G51" s="47">
        <v>3278.6</v>
      </c>
      <c r="H51" s="47">
        <v>30</v>
      </c>
      <c r="I51" s="47"/>
      <c r="J51" s="49" t="str">
        <f t="shared" si="0"/>
        <v>Planofix 500ML</v>
      </c>
      <c r="K51" s="30" t="s">
        <v>142</v>
      </c>
      <c r="M51" s="51" t="s">
        <v>160</v>
      </c>
      <c r="N51" s="52">
        <v>68</v>
      </c>
      <c r="O51" s="52">
        <v>40</v>
      </c>
      <c r="P51" s="52"/>
      <c r="Q51" s="52">
        <v>108</v>
      </c>
    </row>
    <row r="52" spans="1:17" x14ac:dyDescent="0.3">
      <c r="A52" s="46" t="s">
        <v>96</v>
      </c>
      <c r="B52" s="57">
        <v>29</v>
      </c>
      <c r="C52" s="57"/>
      <c r="D52" s="57"/>
      <c r="E52" s="57"/>
      <c r="F52" s="57"/>
      <c r="G52" s="57"/>
      <c r="H52" s="57">
        <v>29</v>
      </c>
      <c r="I52" s="47"/>
      <c r="J52" s="49" t="str">
        <f t="shared" si="0"/>
        <v>Raft 1 Ltr</v>
      </c>
      <c r="K52" s="30" t="s">
        <v>169</v>
      </c>
      <c r="M52" s="51" t="s">
        <v>161</v>
      </c>
      <c r="N52" s="52">
        <v>119</v>
      </c>
      <c r="O52" s="52">
        <v>654</v>
      </c>
      <c r="P52" s="52">
        <v>699</v>
      </c>
      <c r="Q52" s="52">
        <v>74</v>
      </c>
    </row>
    <row r="53" spans="1:17" x14ac:dyDescent="0.3">
      <c r="A53" s="46" t="s">
        <v>97</v>
      </c>
      <c r="B53" s="57">
        <v>68</v>
      </c>
      <c r="C53" s="57"/>
      <c r="D53" s="57"/>
      <c r="E53" s="57"/>
      <c r="F53" s="57"/>
      <c r="G53" s="57"/>
      <c r="H53" s="57">
        <v>68</v>
      </c>
      <c r="I53" s="57"/>
      <c r="J53" s="49" t="str">
        <f t="shared" si="0"/>
        <v>Raft 250 ML</v>
      </c>
      <c r="K53" s="30" t="s">
        <v>170</v>
      </c>
      <c r="M53" s="51" t="s">
        <v>162</v>
      </c>
      <c r="N53" s="52">
        <v>72</v>
      </c>
      <c r="O53" s="52"/>
      <c r="P53" s="52"/>
      <c r="Q53" s="52">
        <v>72</v>
      </c>
    </row>
    <row r="54" spans="1:17" x14ac:dyDescent="0.3">
      <c r="A54" s="46" t="s">
        <v>98</v>
      </c>
      <c r="B54" s="47">
        <v>561</v>
      </c>
      <c r="C54" s="47"/>
      <c r="D54" s="47"/>
      <c r="E54" s="47"/>
      <c r="F54" s="47"/>
      <c r="G54" s="47"/>
      <c r="H54" s="47">
        <v>561</v>
      </c>
      <c r="I54" s="57"/>
      <c r="J54" s="49" t="str">
        <f t="shared" si="0"/>
        <v>Raxil 100Gm</v>
      </c>
      <c r="K54" s="30" t="s">
        <v>171</v>
      </c>
      <c r="M54" s="51" t="s">
        <v>163</v>
      </c>
      <c r="N54" s="52"/>
      <c r="O54" s="52">
        <v>40</v>
      </c>
      <c r="P54" s="52"/>
      <c r="Q54" s="52">
        <v>40</v>
      </c>
    </row>
    <row r="55" spans="1:17" x14ac:dyDescent="0.3">
      <c r="A55" s="46" t="s">
        <v>99</v>
      </c>
      <c r="B55" s="57">
        <v>81</v>
      </c>
      <c r="C55" s="57"/>
      <c r="D55" s="57"/>
      <c r="E55" s="57"/>
      <c r="F55" s="57"/>
      <c r="G55" s="57"/>
      <c r="H55" s="57">
        <v>81</v>
      </c>
      <c r="I55" s="57"/>
      <c r="J55" s="49" t="str">
        <f t="shared" si="0"/>
        <v>Regent 1 Ltr</v>
      </c>
      <c r="K55" s="30" t="s">
        <v>144</v>
      </c>
      <c r="M55" s="51" t="s">
        <v>164</v>
      </c>
      <c r="N55" s="52">
        <v>10</v>
      </c>
      <c r="O55" s="52"/>
      <c r="P55" s="52">
        <v>10</v>
      </c>
      <c r="Q55" s="52"/>
    </row>
    <row r="56" spans="1:17" x14ac:dyDescent="0.3">
      <c r="A56" s="46" t="s">
        <v>100</v>
      </c>
      <c r="B56" s="57">
        <v>135</v>
      </c>
      <c r="C56" s="57"/>
      <c r="D56" s="57"/>
      <c r="E56" s="57"/>
      <c r="F56" s="57"/>
      <c r="G56" s="57"/>
      <c r="H56" s="57">
        <v>135</v>
      </c>
      <c r="I56" s="57"/>
      <c r="J56" s="49" t="str">
        <f t="shared" si="0"/>
        <v>Regent 250ML</v>
      </c>
      <c r="K56" s="30" t="s">
        <v>145</v>
      </c>
      <c r="M56" s="51" t="s">
        <v>165</v>
      </c>
      <c r="N56" s="52">
        <v>4</v>
      </c>
      <c r="O56" s="52">
        <v>90</v>
      </c>
      <c r="P56" s="52">
        <v>30</v>
      </c>
      <c r="Q56" s="52">
        <v>64</v>
      </c>
    </row>
    <row r="57" spans="1:17" x14ac:dyDescent="0.3">
      <c r="A57" s="46" t="s">
        <v>101</v>
      </c>
      <c r="B57" s="57">
        <v>60</v>
      </c>
      <c r="C57" s="57"/>
      <c r="D57" s="57"/>
      <c r="E57" s="57"/>
      <c r="F57" s="57">
        <v>7</v>
      </c>
      <c r="G57" s="57">
        <v>3709.3</v>
      </c>
      <c r="H57" s="57">
        <v>53</v>
      </c>
      <c r="I57" s="57"/>
      <c r="J57" s="49" t="str">
        <f t="shared" si="0"/>
        <v>Regent 500ML</v>
      </c>
      <c r="K57" s="30" t="s">
        <v>146</v>
      </c>
      <c r="M57" s="51" t="s">
        <v>166</v>
      </c>
      <c r="N57" s="52">
        <v>9</v>
      </c>
      <c r="O57" s="52">
        <v>20</v>
      </c>
      <c r="P57" s="52">
        <v>5</v>
      </c>
      <c r="Q57" s="52">
        <v>24</v>
      </c>
    </row>
    <row r="58" spans="1:17" x14ac:dyDescent="0.3">
      <c r="A58" s="46" t="s">
        <v>102</v>
      </c>
      <c r="B58" s="57">
        <v>70</v>
      </c>
      <c r="C58" s="57"/>
      <c r="D58" s="57"/>
      <c r="E58" s="57"/>
      <c r="F58" s="57">
        <v>13</v>
      </c>
      <c r="G58" s="57">
        <v>9389</v>
      </c>
      <c r="H58" s="57">
        <v>57</v>
      </c>
      <c r="I58" s="57"/>
      <c r="J58" s="49" t="str">
        <f t="shared" si="0"/>
        <v>Regent Gold 250 ML</v>
      </c>
      <c r="K58" s="30" t="s">
        <v>143</v>
      </c>
      <c r="M58" s="51" t="s">
        <v>167</v>
      </c>
      <c r="N58" s="52">
        <v>139</v>
      </c>
      <c r="O58" s="52">
        <v>120</v>
      </c>
      <c r="P58" s="52">
        <v>10</v>
      </c>
      <c r="Q58" s="52">
        <v>249</v>
      </c>
    </row>
    <row r="59" spans="1:17" x14ac:dyDescent="0.3">
      <c r="A59" s="46" t="s">
        <v>103</v>
      </c>
      <c r="B59" s="57">
        <v>16</v>
      </c>
      <c r="C59" s="57"/>
      <c r="D59" s="57"/>
      <c r="E59" s="57"/>
      <c r="F59" s="57"/>
      <c r="G59" s="57"/>
      <c r="H59" s="57">
        <v>16</v>
      </c>
      <c r="I59" s="57"/>
      <c r="J59" s="49" t="str">
        <f t="shared" si="0"/>
        <v>Regent Gold 500 ML</v>
      </c>
      <c r="K59" s="30" t="s">
        <v>172</v>
      </c>
      <c r="M59" s="51" t="s">
        <v>168</v>
      </c>
      <c r="N59" s="52">
        <v>40</v>
      </c>
      <c r="O59" s="52"/>
      <c r="P59" s="52"/>
      <c r="Q59" s="52">
        <v>40</v>
      </c>
    </row>
    <row r="60" spans="1:17" x14ac:dyDescent="0.3">
      <c r="A60" s="46" t="s">
        <v>104</v>
      </c>
      <c r="B60" s="57"/>
      <c r="C60" s="57"/>
      <c r="D60" s="57">
        <v>20</v>
      </c>
      <c r="E60" s="57">
        <v>3320</v>
      </c>
      <c r="F60" s="57"/>
      <c r="G60" s="57"/>
      <c r="H60" s="57">
        <v>20</v>
      </c>
      <c r="I60" s="57"/>
      <c r="J60" s="49" t="str">
        <f t="shared" si="0"/>
        <v>Regent Ultra 1KG</v>
      </c>
      <c r="K60" s="30" t="s">
        <v>173</v>
      </c>
      <c r="M60" s="51" t="s">
        <v>169</v>
      </c>
      <c r="N60" s="52">
        <v>29</v>
      </c>
      <c r="O60" s="52"/>
      <c r="P60" s="52"/>
      <c r="Q60" s="52">
        <v>29</v>
      </c>
    </row>
    <row r="61" spans="1:17" x14ac:dyDescent="0.3">
      <c r="A61" s="46" t="s">
        <v>105</v>
      </c>
      <c r="B61" s="57"/>
      <c r="C61" s="57"/>
      <c r="D61" s="57">
        <v>5</v>
      </c>
      <c r="E61" s="57">
        <v>3245</v>
      </c>
      <c r="F61" s="57"/>
      <c r="G61" s="57"/>
      <c r="H61" s="57">
        <v>5</v>
      </c>
      <c r="I61" s="57"/>
      <c r="J61" s="49" t="str">
        <f t="shared" si="0"/>
        <v>Regent Ultra 4 Kg</v>
      </c>
      <c r="K61" s="30" t="s">
        <v>147</v>
      </c>
      <c r="M61" s="51" t="s">
        <v>170</v>
      </c>
      <c r="N61" s="52">
        <v>68</v>
      </c>
      <c r="O61" s="52"/>
      <c r="P61" s="52"/>
      <c r="Q61" s="52">
        <v>68</v>
      </c>
    </row>
    <row r="62" spans="1:17" x14ac:dyDescent="0.3">
      <c r="A62" s="46" t="s">
        <v>106</v>
      </c>
      <c r="B62" s="57">
        <v>43</v>
      </c>
      <c r="C62" s="57"/>
      <c r="D62" s="57">
        <v>130</v>
      </c>
      <c r="E62" s="57">
        <v>233710.1</v>
      </c>
      <c r="F62" s="57">
        <v>50</v>
      </c>
      <c r="G62" s="57">
        <v>88844.2</v>
      </c>
      <c r="H62" s="57">
        <v>123</v>
      </c>
      <c r="I62" s="57"/>
      <c r="J62" s="49" t="str">
        <f t="shared" si="0"/>
        <v>Soloman 1 Ltr</v>
      </c>
      <c r="K62" s="30" t="s">
        <v>148</v>
      </c>
      <c r="M62" s="51" t="s">
        <v>171</v>
      </c>
      <c r="N62" s="52">
        <v>561</v>
      </c>
      <c r="O62" s="52"/>
      <c r="P62" s="52"/>
      <c r="Q62" s="52">
        <v>561</v>
      </c>
    </row>
    <row r="63" spans="1:17" x14ac:dyDescent="0.3">
      <c r="A63" s="46" t="s">
        <v>107</v>
      </c>
      <c r="B63" s="57">
        <v>230</v>
      </c>
      <c r="C63" s="57"/>
      <c r="D63" s="57">
        <v>280</v>
      </c>
      <c r="E63" s="57">
        <v>136802.4</v>
      </c>
      <c r="F63" s="57">
        <v>235</v>
      </c>
      <c r="G63" s="57">
        <v>122875.71</v>
      </c>
      <c r="H63" s="57">
        <v>275</v>
      </c>
      <c r="I63" s="57"/>
      <c r="J63" s="49" t="str">
        <f t="shared" si="0"/>
        <v>Soloman 250ML</v>
      </c>
      <c r="K63" s="30" t="s">
        <v>149</v>
      </c>
      <c r="M63" s="51" t="s">
        <v>172</v>
      </c>
      <c r="N63" s="52">
        <v>16</v>
      </c>
      <c r="O63" s="52"/>
      <c r="P63" s="52"/>
      <c r="Q63" s="52">
        <v>16</v>
      </c>
    </row>
    <row r="64" spans="1:17" x14ac:dyDescent="0.3">
      <c r="A64" s="46" t="s">
        <v>108</v>
      </c>
      <c r="B64" s="57">
        <v>78</v>
      </c>
      <c r="C64" s="57"/>
      <c r="D64" s="57">
        <v>380</v>
      </c>
      <c r="E64" s="57">
        <v>347465.6</v>
      </c>
      <c r="F64" s="57">
        <v>311</v>
      </c>
      <c r="G64" s="57">
        <v>301212.21000000002</v>
      </c>
      <c r="H64" s="57">
        <v>147</v>
      </c>
      <c r="I64" s="57"/>
      <c r="J64" s="49" t="str">
        <f t="shared" si="0"/>
        <v>Soloman 500ML</v>
      </c>
      <c r="K64" s="30" t="s">
        <v>150</v>
      </c>
      <c r="M64" s="51" t="s">
        <v>173</v>
      </c>
      <c r="N64" s="52"/>
      <c r="O64" s="52">
        <v>20</v>
      </c>
      <c r="P64" s="52"/>
      <c r="Q64" s="52">
        <v>20</v>
      </c>
    </row>
    <row r="65" spans="1:17" x14ac:dyDescent="0.3">
      <c r="A65" s="46" t="s">
        <v>109</v>
      </c>
      <c r="B65" s="57">
        <v>30</v>
      </c>
      <c r="C65" s="57"/>
      <c r="D65" s="57"/>
      <c r="E65" s="57"/>
      <c r="F65" s="57">
        <v>5</v>
      </c>
      <c r="G65" s="57">
        <v>6150</v>
      </c>
      <c r="H65" s="57">
        <v>25</v>
      </c>
      <c r="I65" s="57"/>
      <c r="J65" s="49" t="str">
        <f t="shared" si="0"/>
        <v>Spintor 75ML</v>
      </c>
      <c r="K65" s="30" t="s">
        <v>151</v>
      </c>
      <c r="M65" s="51" t="s">
        <v>174</v>
      </c>
      <c r="N65" s="52">
        <v>20</v>
      </c>
      <c r="O65" s="52"/>
      <c r="P65" s="52"/>
      <c r="Q65" s="52">
        <v>20</v>
      </c>
    </row>
    <row r="66" spans="1:17" x14ac:dyDescent="0.3">
      <c r="A66" s="46" t="s">
        <v>110</v>
      </c>
      <c r="B66" s="57"/>
      <c r="C66" s="57"/>
      <c r="D66" s="57">
        <v>40</v>
      </c>
      <c r="E66" s="57">
        <v>61800</v>
      </c>
      <c r="F66" s="57"/>
      <c r="G66" s="57"/>
      <c r="H66" s="57">
        <v>40</v>
      </c>
      <c r="I66" s="47"/>
      <c r="J66" s="49" t="str">
        <f t="shared" si="0"/>
        <v>Velum Prime 250 ML</v>
      </c>
      <c r="K66" s="30" t="s">
        <v>152</v>
      </c>
      <c r="M66" s="51" t="s">
        <v>175</v>
      </c>
      <c r="N66" s="52">
        <v>10</v>
      </c>
      <c r="O66" s="52">
        <v>20</v>
      </c>
      <c r="P66" s="52">
        <v>1</v>
      </c>
      <c r="Q66" s="52">
        <v>29</v>
      </c>
    </row>
    <row r="67" spans="1:17" x14ac:dyDescent="0.3">
      <c r="A67" s="46" t="s">
        <v>111</v>
      </c>
      <c r="B67" s="57">
        <v>20</v>
      </c>
      <c r="C67" s="57"/>
      <c r="D67" s="57"/>
      <c r="E67" s="57"/>
      <c r="F67" s="57"/>
      <c r="G67" s="57"/>
      <c r="H67" s="57">
        <v>20</v>
      </c>
      <c r="I67" s="47"/>
      <c r="J67" s="49" t="str">
        <f t="shared" ref="J67:J70" si="1">TRIM(A67)</f>
        <v>Velum Prime 500 ML</v>
      </c>
      <c r="K67" s="30" t="s">
        <v>174</v>
      </c>
      <c r="M67" s="51" t="s">
        <v>20</v>
      </c>
      <c r="N67" s="52">
        <v>4536</v>
      </c>
      <c r="O67" s="52">
        <v>10230</v>
      </c>
      <c r="P67" s="52">
        <v>8955</v>
      </c>
      <c r="Q67" s="52">
        <v>5811</v>
      </c>
    </row>
    <row r="68" spans="1:17" x14ac:dyDescent="0.3">
      <c r="A68" s="46" t="s">
        <v>112</v>
      </c>
      <c r="B68" s="57">
        <v>10</v>
      </c>
      <c r="C68" s="57"/>
      <c r="D68" s="57">
        <v>20</v>
      </c>
      <c r="E68" s="57">
        <v>24040</v>
      </c>
      <c r="F68" s="57">
        <v>1</v>
      </c>
      <c r="G68" s="57">
        <v>1262.0999999999999</v>
      </c>
      <c r="H68" s="57">
        <v>29</v>
      </c>
      <c r="I68" s="57"/>
      <c r="J68" s="49" t="str">
        <f t="shared" si="1"/>
        <v>Whip Super 1 Ltr</v>
      </c>
      <c r="K68" s="30" t="s">
        <v>175</v>
      </c>
    </row>
    <row r="69" spans="1:17" x14ac:dyDescent="0.3">
      <c r="A69" s="46" t="s">
        <v>113</v>
      </c>
      <c r="B69" s="57">
        <v>55</v>
      </c>
      <c r="C69" s="57"/>
      <c r="D69" s="57">
        <v>120</v>
      </c>
      <c r="E69" s="57">
        <v>37474.800000000003</v>
      </c>
      <c r="F69" s="57">
        <v>25</v>
      </c>
      <c r="G69" s="57">
        <v>7922.9</v>
      </c>
      <c r="H69" s="57">
        <v>150</v>
      </c>
      <c r="I69" s="57"/>
      <c r="J69" s="49" t="str">
        <f t="shared" si="1"/>
        <v>Whip Super 250ML</v>
      </c>
      <c r="K69" s="30" t="s">
        <v>153</v>
      </c>
    </row>
    <row r="70" spans="1:17" x14ac:dyDescent="0.3">
      <c r="A70" s="46" t="s">
        <v>114</v>
      </c>
      <c r="B70" s="47">
        <v>135</v>
      </c>
      <c r="C70" s="47"/>
      <c r="D70" s="47">
        <v>120</v>
      </c>
      <c r="E70" s="47">
        <v>72981.600000000006</v>
      </c>
      <c r="F70" s="47">
        <v>67</v>
      </c>
      <c r="G70" s="47">
        <v>42175.71</v>
      </c>
      <c r="H70" s="47">
        <v>188</v>
      </c>
      <c r="I70" s="57"/>
      <c r="J70" s="49" t="str">
        <f t="shared" si="1"/>
        <v>Whip Super 500ML</v>
      </c>
      <c r="K70" s="30" t="s">
        <v>154</v>
      </c>
    </row>
    <row r="71" spans="1:17" x14ac:dyDescent="0.3">
      <c r="A71" s="46"/>
      <c r="B71" s="47"/>
      <c r="C71" s="47"/>
      <c r="D71" s="47"/>
      <c r="E71" s="47"/>
      <c r="F71" s="47"/>
      <c r="G71" s="47"/>
      <c r="H71" s="47"/>
      <c r="I71" s="47"/>
      <c r="J71" s="49"/>
    </row>
    <row r="72" spans="1:17" x14ac:dyDescent="0.3">
      <c r="A72" s="46"/>
      <c r="B72" s="57"/>
      <c r="C72" s="57"/>
      <c r="D72" s="57"/>
      <c r="E72" s="57"/>
      <c r="F72" s="57"/>
      <c r="G72" s="57"/>
      <c r="H72" s="57"/>
      <c r="I72" s="57"/>
      <c r="J72" s="49"/>
    </row>
    <row r="73" spans="1:17" x14ac:dyDescent="0.3">
      <c r="A73" s="46"/>
      <c r="B73" s="57"/>
      <c r="C73" s="57"/>
      <c r="D73" s="57"/>
      <c r="E73" s="57"/>
      <c r="F73" s="57"/>
      <c r="G73" s="57"/>
      <c r="H73" s="57"/>
      <c r="I73" s="57"/>
      <c r="J73" s="49"/>
    </row>
    <row r="74" spans="1:17" x14ac:dyDescent="0.3">
      <c r="A74" s="46"/>
      <c r="B74" s="47"/>
      <c r="C74" s="47"/>
      <c r="D74" s="47"/>
      <c r="E74" s="47"/>
      <c r="F74" s="47"/>
      <c r="G74" s="47"/>
      <c r="H74" s="47"/>
      <c r="I74" s="57"/>
      <c r="J74" s="49"/>
    </row>
    <row r="75" spans="1:17" x14ac:dyDescent="0.3">
      <c r="A75" s="46"/>
      <c r="B75" s="57"/>
      <c r="C75" s="57"/>
      <c r="D75" s="57"/>
      <c r="E75" s="57"/>
      <c r="F75" s="57"/>
      <c r="G75" s="57"/>
      <c r="H75" s="57"/>
      <c r="I75" s="57"/>
      <c r="J75" s="49"/>
    </row>
    <row r="76" spans="1:17" x14ac:dyDescent="0.3">
      <c r="A76" s="46"/>
      <c r="B76" s="47"/>
      <c r="C76" s="47"/>
      <c r="D76" s="47"/>
      <c r="E76" s="47"/>
      <c r="F76" s="47"/>
      <c r="G76" s="47"/>
      <c r="H76" s="47"/>
      <c r="I76" s="57"/>
      <c r="J76" s="49"/>
    </row>
    <row r="77" spans="1:17" x14ac:dyDescent="0.3">
      <c r="A77" s="46"/>
      <c r="B77" s="47"/>
      <c r="C77" s="47"/>
      <c r="D77" s="47"/>
      <c r="E77" s="47"/>
      <c r="F77" s="47"/>
      <c r="G77" s="47"/>
      <c r="H77" s="47"/>
      <c r="I77" s="57"/>
      <c r="J77" s="49"/>
    </row>
    <row r="78" spans="1:17" x14ac:dyDescent="0.3">
      <c r="A78" s="46"/>
      <c r="B78" s="47"/>
      <c r="C78" s="47"/>
      <c r="D78" s="47"/>
      <c r="E78" s="47"/>
      <c r="F78" s="47"/>
      <c r="G78" s="47"/>
      <c r="H78" s="47"/>
      <c r="I78" s="57"/>
      <c r="J78" s="49"/>
    </row>
    <row r="79" spans="1:17" x14ac:dyDescent="0.3">
      <c r="A79" s="46"/>
      <c r="B79" s="57"/>
      <c r="C79" s="57"/>
      <c r="D79" s="57"/>
      <c r="E79" s="57"/>
      <c r="F79" s="57"/>
      <c r="G79" s="57"/>
      <c r="H79" s="57"/>
      <c r="I79" s="57"/>
      <c r="J79" s="49"/>
    </row>
    <row r="80" spans="1:17" x14ac:dyDescent="0.3">
      <c r="A80" s="46"/>
      <c r="B80" s="57"/>
      <c r="C80" s="57"/>
      <c r="D80" s="57"/>
      <c r="E80" s="57"/>
      <c r="F80" s="57"/>
      <c r="G80" s="57"/>
      <c r="H80" s="57"/>
      <c r="I80" s="47"/>
      <c r="J80" s="49"/>
    </row>
    <row r="81" spans="1:10" x14ac:dyDescent="0.3">
      <c r="A81" s="46"/>
      <c r="B81" s="57"/>
      <c r="C81" s="57"/>
      <c r="D81" s="57"/>
      <c r="E81" s="57"/>
      <c r="F81" s="57"/>
      <c r="G81" s="57"/>
      <c r="H81" s="57"/>
      <c r="I81" s="57"/>
      <c r="J81" s="49"/>
    </row>
    <row r="82" spans="1:10" x14ac:dyDescent="0.3">
      <c r="A82" s="46"/>
      <c r="B82" s="57"/>
      <c r="C82" s="57"/>
      <c r="D82" s="57"/>
      <c r="E82" s="57"/>
      <c r="F82" s="57"/>
      <c r="G82" s="57"/>
      <c r="H82" s="57"/>
      <c r="I82" s="57"/>
      <c r="J82" s="49"/>
    </row>
    <row r="83" spans="1:10" x14ac:dyDescent="0.3">
      <c r="A83" s="46"/>
      <c r="B83" s="57"/>
      <c r="C83" s="57"/>
      <c r="D83" s="57"/>
      <c r="E83" s="57"/>
      <c r="F83" s="57"/>
      <c r="G83" s="57"/>
      <c r="H83" s="57"/>
      <c r="I83" s="57"/>
      <c r="J83" s="49"/>
    </row>
    <row r="84" spans="1:10" x14ac:dyDescent="0.3">
      <c r="A84" s="46"/>
      <c r="B84" s="57"/>
      <c r="C84" s="57"/>
      <c r="D84" s="57"/>
      <c r="E84" s="57"/>
      <c r="F84" s="57"/>
      <c r="G84" s="57"/>
      <c r="H84" s="57"/>
      <c r="I84" s="57"/>
      <c r="J84" s="49"/>
    </row>
    <row r="85" spans="1:10" x14ac:dyDescent="0.3">
      <c r="A85" s="46"/>
      <c r="B85" s="47"/>
      <c r="C85" s="47"/>
      <c r="D85" s="47"/>
      <c r="E85" s="47"/>
      <c r="F85" s="47"/>
      <c r="G85" s="47"/>
      <c r="H85" s="47"/>
      <c r="I85" s="57"/>
      <c r="J85" s="49"/>
    </row>
    <row r="86" spans="1:10" x14ac:dyDescent="0.3">
      <c r="A86" s="46"/>
      <c r="B86" s="57"/>
      <c r="C86" s="57"/>
      <c r="D86" s="57"/>
      <c r="E86" s="57"/>
      <c r="F86" s="57"/>
      <c r="G86" s="57"/>
      <c r="H86" s="57"/>
      <c r="I86" s="47"/>
      <c r="J86" s="49"/>
    </row>
    <row r="87" spans="1:10" x14ac:dyDescent="0.3">
      <c r="A87" s="46"/>
      <c r="B87" s="57"/>
      <c r="C87" s="57"/>
      <c r="D87" s="57"/>
      <c r="E87" s="57"/>
      <c r="F87" s="57"/>
      <c r="G87" s="57"/>
      <c r="H87" s="57"/>
      <c r="I87" s="57"/>
      <c r="J87" s="49"/>
    </row>
    <row r="88" spans="1:10" x14ac:dyDescent="0.3">
      <c r="A88" s="46"/>
      <c r="B88" s="57"/>
      <c r="C88" s="57"/>
      <c r="D88" s="57"/>
      <c r="E88" s="57"/>
      <c r="F88" s="57"/>
      <c r="G88" s="57"/>
      <c r="H88" s="57"/>
      <c r="I88" s="57"/>
      <c r="J88" s="49"/>
    </row>
    <row r="89" spans="1:10" x14ac:dyDescent="0.3">
      <c r="A89" s="46"/>
      <c r="B89" s="57"/>
      <c r="C89" s="57"/>
      <c r="D89" s="57"/>
      <c r="E89" s="57"/>
      <c r="F89" s="57"/>
      <c r="G89" s="57"/>
      <c r="H89" s="57"/>
      <c r="I89" s="57"/>
      <c r="J89" s="49"/>
    </row>
    <row r="90" spans="1:10" x14ac:dyDescent="0.3">
      <c r="A90" s="46"/>
      <c r="B90" s="57"/>
      <c r="C90" s="57"/>
      <c r="D90" s="57"/>
      <c r="E90" s="57"/>
      <c r="F90" s="57"/>
      <c r="G90" s="57"/>
      <c r="H90" s="57"/>
      <c r="I90" s="57"/>
      <c r="J90" s="49"/>
    </row>
    <row r="91" spans="1:10" x14ac:dyDescent="0.3">
      <c r="A91" s="46"/>
      <c r="B91" s="57"/>
      <c r="C91" s="57"/>
      <c r="D91" s="57"/>
      <c r="E91" s="57"/>
      <c r="F91" s="57"/>
      <c r="G91" s="57"/>
      <c r="H91" s="57"/>
      <c r="I91" s="57"/>
      <c r="J91" s="49"/>
    </row>
    <row r="92" spans="1:10" x14ac:dyDescent="0.3">
      <c r="A92" s="46"/>
      <c r="B92" s="47"/>
      <c r="C92" s="47"/>
      <c r="D92" s="47"/>
      <c r="E92" s="47"/>
      <c r="F92" s="47"/>
      <c r="G92" s="47"/>
      <c r="H92" s="47"/>
      <c r="I92" s="57"/>
      <c r="J92" s="49"/>
    </row>
    <row r="93" spans="1:10" x14ac:dyDescent="0.3">
      <c r="A93" s="46"/>
      <c r="B93" s="57"/>
      <c r="C93" s="57"/>
      <c r="D93" s="57"/>
      <c r="E93" s="57"/>
      <c r="F93" s="57"/>
      <c r="G93" s="57"/>
      <c r="H93" s="57"/>
      <c r="I93" s="57"/>
      <c r="J93" s="49"/>
    </row>
    <row r="94" spans="1:10" x14ac:dyDescent="0.3">
      <c r="A94" s="46"/>
      <c r="B94" s="57"/>
      <c r="C94" s="57"/>
      <c r="D94" s="57"/>
      <c r="E94" s="57"/>
      <c r="F94" s="57"/>
      <c r="G94" s="57"/>
      <c r="H94" s="57"/>
      <c r="I94" s="57"/>
      <c r="J94" s="49"/>
    </row>
    <row r="95" spans="1:10" x14ac:dyDescent="0.3">
      <c r="A95" s="46"/>
      <c r="B95" s="57"/>
      <c r="C95" s="57"/>
      <c r="D95" s="57"/>
      <c r="E95" s="57"/>
      <c r="F95" s="57"/>
      <c r="G95" s="57"/>
      <c r="H95" s="57"/>
      <c r="I95" s="57"/>
      <c r="J95" s="49"/>
    </row>
    <row r="96" spans="1:10" x14ac:dyDescent="0.3">
      <c r="A96" s="46"/>
      <c r="B96" s="47"/>
      <c r="C96" s="47"/>
      <c r="D96" s="47"/>
      <c r="E96" s="47"/>
      <c r="F96" s="47"/>
      <c r="G96" s="47"/>
      <c r="H96" s="47"/>
      <c r="I96" s="57"/>
      <c r="J96" s="49"/>
    </row>
    <row r="97" spans="1:10" x14ac:dyDescent="0.3">
      <c r="A97" s="46"/>
      <c r="B97" s="47"/>
      <c r="C97" s="47"/>
      <c r="D97" s="47"/>
      <c r="E97" s="47"/>
      <c r="F97" s="47"/>
      <c r="G97" s="47"/>
      <c r="H97" s="47"/>
      <c r="I97" s="47"/>
      <c r="J97" s="49"/>
    </row>
    <row r="98" spans="1:10" x14ac:dyDescent="0.3">
      <c r="A98" s="46"/>
      <c r="B98" s="57"/>
      <c r="C98" s="57"/>
      <c r="D98" s="57"/>
      <c r="E98" s="57"/>
      <c r="F98" s="57"/>
      <c r="G98" s="57"/>
      <c r="H98" s="57"/>
      <c r="I98" s="57"/>
      <c r="J98" s="49"/>
    </row>
    <row r="99" spans="1:10" x14ac:dyDescent="0.3">
      <c r="A99" s="46"/>
      <c r="B99" s="57"/>
      <c r="C99" s="57"/>
      <c r="D99" s="57"/>
      <c r="E99" s="57"/>
      <c r="F99" s="57"/>
      <c r="G99" s="57"/>
      <c r="H99" s="57"/>
      <c r="I99" s="57"/>
      <c r="J99" s="49"/>
    </row>
    <row r="100" spans="1:10" x14ac:dyDescent="0.3">
      <c r="A100" s="46"/>
      <c r="B100" s="57"/>
      <c r="C100" s="57"/>
      <c r="D100" s="57"/>
      <c r="E100" s="57"/>
      <c r="F100" s="57"/>
      <c r="G100" s="57"/>
      <c r="H100" s="57"/>
      <c r="I100" s="47"/>
      <c r="J100" s="49"/>
    </row>
    <row r="101" spans="1:10" x14ac:dyDescent="0.3">
      <c r="A101" s="46"/>
      <c r="B101" s="47"/>
      <c r="C101" s="47"/>
      <c r="D101" s="47"/>
      <c r="E101" s="47"/>
      <c r="F101" s="47"/>
      <c r="G101" s="47"/>
      <c r="H101" s="47"/>
      <c r="I101" s="47"/>
      <c r="J101" s="49"/>
    </row>
    <row r="102" spans="1:10" x14ac:dyDescent="0.3">
      <c r="A102" s="46"/>
      <c r="B102" s="57"/>
      <c r="C102" s="57"/>
      <c r="D102" s="57"/>
      <c r="E102" s="57"/>
      <c r="F102" s="57"/>
      <c r="G102" s="57"/>
      <c r="H102" s="57"/>
      <c r="I102" s="57"/>
      <c r="J102" s="49"/>
    </row>
    <row r="103" spans="1:10" x14ac:dyDescent="0.3">
      <c r="A103" s="46"/>
      <c r="B103" s="57"/>
      <c r="C103" s="57"/>
      <c r="D103" s="57"/>
      <c r="E103" s="57"/>
      <c r="F103" s="57"/>
      <c r="G103" s="57"/>
      <c r="H103" s="57"/>
      <c r="I103" s="57"/>
      <c r="J103" s="49"/>
    </row>
    <row r="104" spans="1:10" x14ac:dyDescent="0.3">
      <c r="A104" s="46"/>
      <c r="B104" s="57"/>
      <c r="C104" s="57"/>
      <c r="D104" s="57"/>
      <c r="E104" s="57"/>
      <c r="F104" s="57"/>
      <c r="G104" s="57"/>
      <c r="H104" s="57"/>
      <c r="I104" s="57"/>
      <c r="J104" s="49"/>
    </row>
    <row r="105" spans="1:10" x14ac:dyDescent="0.3">
      <c r="A105" s="46"/>
      <c r="B105" s="57"/>
      <c r="C105" s="57"/>
      <c r="D105" s="57"/>
      <c r="E105" s="57"/>
      <c r="F105" s="57"/>
      <c r="G105" s="57"/>
      <c r="H105" s="57"/>
      <c r="I105" s="57"/>
      <c r="J105" s="49"/>
    </row>
    <row r="106" spans="1:10" x14ac:dyDescent="0.3">
      <c r="A106" s="46"/>
      <c r="B106" s="57"/>
      <c r="C106" s="57"/>
      <c r="D106" s="57"/>
      <c r="E106" s="57"/>
      <c r="F106" s="57"/>
      <c r="G106" s="57"/>
      <c r="H106" s="57"/>
      <c r="I106" s="57"/>
      <c r="J106" s="49"/>
    </row>
    <row r="107" spans="1:10" x14ac:dyDescent="0.3">
      <c r="A107" s="46"/>
      <c r="B107" s="47"/>
      <c r="C107" s="47"/>
      <c r="D107" s="47"/>
      <c r="E107" s="47"/>
      <c r="F107" s="47"/>
      <c r="G107" s="47"/>
      <c r="H107" s="47"/>
      <c r="I107" s="47"/>
      <c r="J107" s="49"/>
    </row>
    <row r="108" spans="1:10" x14ac:dyDescent="0.3">
      <c r="A108" s="46"/>
      <c r="B108" s="57"/>
      <c r="C108" s="57"/>
      <c r="D108" s="57"/>
      <c r="E108" s="57"/>
      <c r="F108" s="57"/>
      <c r="G108" s="57"/>
      <c r="H108" s="57"/>
      <c r="I108" s="57"/>
      <c r="J108" s="49"/>
    </row>
    <row r="109" spans="1:10" x14ac:dyDescent="0.3">
      <c r="A109" s="46"/>
      <c r="B109" s="47"/>
      <c r="C109" s="47"/>
      <c r="D109" s="47"/>
      <c r="E109" s="47"/>
      <c r="F109" s="47"/>
      <c r="G109" s="47"/>
      <c r="H109" s="47"/>
      <c r="I109" s="57"/>
      <c r="J109" s="49"/>
    </row>
    <row r="110" spans="1:10" x14ac:dyDescent="0.3">
      <c r="A110" s="46"/>
      <c r="B110" s="57"/>
      <c r="C110" s="57"/>
      <c r="D110" s="57"/>
      <c r="E110" s="57"/>
      <c r="F110" s="57"/>
      <c r="G110" s="57"/>
      <c r="H110" s="57"/>
      <c r="I110" s="57"/>
      <c r="J110" s="49"/>
    </row>
    <row r="111" spans="1:10" x14ac:dyDescent="0.3">
      <c r="A111" s="46"/>
      <c r="B111" s="47"/>
      <c r="C111" s="47"/>
      <c r="D111" s="47"/>
      <c r="E111" s="47"/>
      <c r="F111" s="47"/>
      <c r="G111" s="47"/>
      <c r="H111" s="47"/>
      <c r="I111" s="57"/>
      <c r="J111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68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26</v>
      </c>
      <c r="C3" s="3"/>
      <c r="D3" s="4"/>
      <c r="E3" s="38">
        <f t="shared" ref="E3:E4" ca="1" si="0">VLOOKUP($B3,FinalDeal_Vlookup,2,0)</f>
        <v>65</v>
      </c>
      <c r="F3" s="39">
        <f ca="1">VLOOKUP($B3,FinalDeal_Vlookup,3,0)</f>
        <v>40</v>
      </c>
      <c r="G3" s="40">
        <v>0</v>
      </c>
      <c r="H3" s="40">
        <f t="shared" ref="H3:H4" ca="1" si="1">VLOOKUP($B3,FinalDeal_Vlookup,4,0)</f>
        <v>92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13</v>
      </c>
    </row>
    <row r="4" spans="1:13" x14ac:dyDescent="0.3">
      <c r="A4" s="16"/>
      <c r="B4" s="4" t="s">
        <v>23</v>
      </c>
      <c r="C4" s="3"/>
      <c r="D4" s="4"/>
      <c r="E4" s="42">
        <f t="shared" ca="1" si="0"/>
        <v>142</v>
      </c>
      <c r="F4" s="39">
        <f t="shared" ref="F4:F67" ca="1" si="3">VLOOKUP($B4,FinalDeal_Vlookup,3,0)</f>
        <v>160</v>
      </c>
      <c r="G4" s="39">
        <v>0</v>
      </c>
      <c r="H4" s="39">
        <f t="shared" ca="1" si="1"/>
        <v>265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37</v>
      </c>
    </row>
    <row r="5" spans="1:13" x14ac:dyDescent="0.3">
      <c r="A5" s="16"/>
      <c r="B5" s="4" t="s">
        <v>25</v>
      </c>
      <c r="C5" s="3"/>
      <c r="D5" s="4"/>
      <c r="E5" s="42">
        <f t="shared" ref="E5:E67" ca="1" si="4">VLOOKUP($B5,FinalDeal_Vlookup,2,0)</f>
        <v>5</v>
      </c>
      <c r="F5" s="39">
        <f t="shared" ca="1" si="3"/>
        <v>80</v>
      </c>
      <c r="G5" s="39">
        <v>0</v>
      </c>
      <c r="H5" s="39">
        <f t="shared" ref="H5:H67" ca="1" si="5">VLOOKUP($B5,FinalDeal_Vlookup,4,0)</f>
        <v>49</v>
      </c>
      <c r="I5" s="39">
        <v>0</v>
      </c>
      <c r="J5" s="39">
        <v>0</v>
      </c>
      <c r="K5" s="39">
        <v>0</v>
      </c>
      <c r="L5" s="39">
        <v>0</v>
      </c>
      <c r="M5" s="43">
        <f t="shared" ref="M5:M67" ca="1" si="6">VLOOKUP($B5,FinalDeal_Vlookup,5,0)</f>
        <v>36</v>
      </c>
    </row>
    <row r="6" spans="1:13" x14ac:dyDescent="0.3">
      <c r="A6" s="16"/>
      <c r="B6" s="4" t="s">
        <v>31</v>
      </c>
      <c r="C6" s="3"/>
      <c r="D6" s="4"/>
      <c r="E6" s="42">
        <f t="shared" ca="1" si="4"/>
        <v>239</v>
      </c>
      <c r="F6" s="39">
        <f t="shared" ca="1" si="3"/>
        <v>300</v>
      </c>
      <c r="G6" s="39">
        <v>0</v>
      </c>
      <c r="H6" s="39">
        <f t="shared" ca="1" si="5"/>
        <v>215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324</v>
      </c>
    </row>
    <row r="7" spans="1:13" x14ac:dyDescent="0.3">
      <c r="A7" s="16"/>
      <c r="B7" s="4" t="s">
        <v>115</v>
      </c>
      <c r="C7" s="3"/>
      <c r="D7" s="4"/>
      <c r="E7" s="42">
        <f t="shared" ca="1" si="4"/>
        <v>80</v>
      </c>
      <c r="F7" s="39">
        <f t="shared" ca="1" si="3"/>
        <v>0</v>
      </c>
      <c r="G7" s="39">
        <v>0</v>
      </c>
      <c r="H7" s="39">
        <f t="shared" ca="1" si="5"/>
        <v>20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60</v>
      </c>
    </row>
    <row r="8" spans="1:13" x14ac:dyDescent="0.3">
      <c r="A8" s="16"/>
      <c r="B8" s="4" t="s">
        <v>116</v>
      </c>
      <c r="C8" s="3"/>
      <c r="D8" s="4"/>
      <c r="E8" s="42">
        <f t="shared" ca="1" si="4"/>
        <v>60</v>
      </c>
      <c r="F8" s="39">
        <f t="shared" ca="1" si="3"/>
        <v>100</v>
      </c>
      <c r="G8" s="39">
        <v>0</v>
      </c>
      <c r="H8" s="39">
        <f t="shared" ca="1" si="5"/>
        <v>135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25</v>
      </c>
    </row>
    <row r="9" spans="1:13" x14ac:dyDescent="0.3">
      <c r="A9" s="16"/>
      <c r="B9" s="4" t="s">
        <v>117</v>
      </c>
      <c r="C9" s="3"/>
      <c r="D9" s="4"/>
      <c r="E9" s="42">
        <f t="shared" ca="1" si="4"/>
        <v>88</v>
      </c>
      <c r="F9" s="39">
        <f t="shared" ca="1" si="3"/>
        <v>200</v>
      </c>
      <c r="G9" s="39">
        <v>0</v>
      </c>
      <c r="H9" s="39">
        <f t="shared" ca="1" si="5"/>
        <v>162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126</v>
      </c>
    </row>
    <row r="10" spans="1:13" x14ac:dyDescent="0.3">
      <c r="A10" s="16"/>
      <c r="B10" s="4" t="s">
        <v>118</v>
      </c>
      <c r="C10" s="3"/>
      <c r="D10" s="4"/>
      <c r="E10" s="42">
        <f t="shared" ca="1" si="4"/>
        <v>110</v>
      </c>
      <c r="F10" s="39">
        <f t="shared" ca="1" si="3"/>
        <v>400</v>
      </c>
      <c r="G10" s="39">
        <v>0</v>
      </c>
      <c r="H10" s="39">
        <f t="shared" ca="1" si="5"/>
        <v>330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180</v>
      </c>
    </row>
    <row r="11" spans="1:13" x14ac:dyDescent="0.3">
      <c r="A11" s="16"/>
      <c r="B11" s="4" t="s">
        <v>119</v>
      </c>
      <c r="C11" s="3"/>
      <c r="D11" s="4"/>
      <c r="E11" s="42">
        <f t="shared" ca="1" si="4"/>
        <v>100</v>
      </c>
      <c r="F11" s="39">
        <f t="shared" ca="1" si="3"/>
        <v>100</v>
      </c>
      <c r="G11" s="39">
        <v>0</v>
      </c>
      <c r="H11" s="39">
        <f t="shared" ca="1" si="5"/>
        <v>195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5</v>
      </c>
    </row>
    <row r="12" spans="1:13" x14ac:dyDescent="0.3">
      <c r="A12" s="16"/>
      <c r="B12" s="4" t="s">
        <v>120</v>
      </c>
      <c r="C12" s="3"/>
      <c r="D12" s="4"/>
      <c r="E12" s="42">
        <f t="shared" ca="1" si="4"/>
        <v>135</v>
      </c>
      <c r="F12" s="39">
        <f t="shared" ca="1" si="3"/>
        <v>0</v>
      </c>
      <c r="G12" s="39">
        <v>0</v>
      </c>
      <c r="H12" s="39">
        <f t="shared" ca="1" si="5"/>
        <v>110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25</v>
      </c>
    </row>
    <row r="13" spans="1:13" x14ac:dyDescent="0.3">
      <c r="A13" s="16"/>
      <c r="B13" s="4" t="s">
        <v>121</v>
      </c>
      <c r="C13" s="3"/>
      <c r="D13" s="4"/>
      <c r="E13" s="42">
        <f t="shared" ca="1" si="4"/>
        <v>53</v>
      </c>
      <c r="F13" s="39">
        <f t="shared" ca="1" si="3"/>
        <v>0</v>
      </c>
      <c r="G13" s="39">
        <v>0</v>
      </c>
      <c r="H13" s="39">
        <f t="shared" ca="1" si="5"/>
        <v>53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0</v>
      </c>
    </row>
    <row r="14" spans="1:13" x14ac:dyDescent="0.3">
      <c r="A14" s="16"/>
      <c r="B14" s="4" t="s">
        <v>122</v>
      </c>
      <c r="C14" s="3"/>
      <c r="D14" s="4"/>
      <c r="E14" s="42">
        <f t="shared" ca="1" si="4"/>
        <v>10</v>
      </c>
      <c r="F14" s="39">
        <f t="shared" ca="1" si="3"/>
        <v>0</v>
      </c>
      <c r="G14" s="39">
        <v>0</v>
      </c>
      <c r="H14" s="39">
        <f t="shared" ca="1" si="5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10</v>
      </c>
    </row>
    <row r="15" spans="1:13" x14ac:dyDescent="0.3">
      <c r="A15" s="16"/>
      <c r="B15" s="4" t="s">
        <v>123</v>
      </c>
      <c r="C15" s="3"/>
      <c r="D15" s="4"/>
      <c r="E15" s="42">
        <f t="shared" ca="1" si="4"/>
        <v>40</v>
      </c>
      <c r="F15" s="39">
        <f t="shared" ca="1" si="3"/>
        <v>40</v>
      </c>
      <c r="G15" s="39">
        <v>0</v>
      </c>
      <c r="H15" s="39">
        <f t="shared" ca="1" si="5"/>
        <v>70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10</v>
      </c>
    </row>
    <row r="16" spans="1:13" x14ac:dyDescent="0.3">
      <c r="A16" s="16"/>
      <c r="B16" s="4" t="s">
        <v>124</v>
      </c>
      <c r="C16" s="3"/>
      <c r="D16" s="4"/>
      <c r="E16" s="42">
        <f t="shared" ca="1" si="4"/>
        <v>122</v>
      </c>
      <c r="F16" s="39">
        <f t="shared" ca="1" si="3"/>
        <v>1367</v>
      </c>
      <c r="G16" s="39">
        <v>0</v>
      </c>
      <c r="H16" s="39">
        <f t="shared" ca="1" si="5"/>
        <v>1293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196</v>
      </c>
    </row>
    <row r="17" spans="1:13" x14ac:dyDescent="0.3">
      <c r="A17" s="16"/>
      <c r="B17" s="4" t="s">
        <v>125</v>
      </c>
      <c r="C17" s="3"/>
      <c r="D17" s="4"/>
      <c r="E17" s="42">
        <f t="shared" ca="1" si="4"/>
        <v>83</v>
      </c>
      <c r="F17" s="39">
        <f t="shared" ca="1" si="3"/>
        <v>100</v>
      </c>
      <c r="G17" s="39">
        <v>0</v>
      </c>
      <c r="H17" s="39">
        <f t="shared" ca="1" si="5"/>
        <v>155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28</v>
      </c>
    </row>
    <row r="18" spans="1:13" x14ac:dyDescent="0.3">
      <c r="A18" s="16"/>
      <c r="B18" s="4" t="s">
        <v>126</v>
      </c>
      <c r="C18" s="3"/>
      <c r="D18" s="4"/>
      <c r="E18" s="42">
        <f t="shared" ca="1" si="4"/>
        <v>0</v>
      </c>
      <c r="F18" s="39">
        <f t="shared" ca="1" si="3"/>
        <v>50</v>
      </c>
      <c r="G18" s="39">
        <v>0</v>
      </c>
      <c r="H18" s="39">
        <f t="shared" ca="1" si="5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50</v>
      </c>
    </row>
    <row r="19" spans="1:13" x14ac:dyDescent="0.3">
      <c r="A19" s="16"/>
      <c r="B19" s="4" t="s">
        <v>127</v>
      </c>
      <c r="C19" s="3"/>
      <c r="D19" s="4"/>
      <c r="E19" s="42">
        <f t="shared" ca="1" si="4"/>
        <v>194</v>
      </c>
      <c r="F19" s="39">
        <f t="shared" ca="1" si="3"/>
        <v>603</v>
      </c>
      <c r="G19" s="39">
        <v>0</v>
      </c>
      <c r="H19" s="39">
        <f t="shared" ca="1" si="5"/>
        <v>700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97</v>
      </c>
    </row>
    <row r="20" spans="1:13" x14ac:dyDescent="0.3">
      <c r="A20" s="16"/>
      <c r="B20" s="4" t="s">
        <v>128</v>
      </c>
      <c r="C20" s="3"/>
      <c r="D20" s="4"/>
      <c r="E20" s="42">
        <f t="shared" ca="1" si="4"/>
        <v>120</v>
      </c>
      <c r="F20" s="39">
        <f t="shared" ca="1" si="3"/>
        <v>0</v>
      </c>
      <c r="G20" s="39">
        <v>0</v>
      </c>
      <c r="H20" s="39">
        <f t="shared" ca="1" si="5"/>
        <v>95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25</v>
      </c>
    </row>
    <row r="21" spans="1:13" x14ac:dyDescent="0.3">
      <c r="A21" s="16"/>
      <c r="B21" s="4" t="s">
        <v>129</v>
      </c>
      <c r="C21" s="3"/>
      <c r="D21" s="4"/>
      <c r="E21" s="42">
        <f t="shared" ca="1" si="4"/>
        <v>100</v>
      </c>
      <c r="F21" s="39">
        <f t="shared" ca="1" si="3"/>
        <v>540</v>
      </c>
      <c r="G21" s="39">
        <v>0</v>
      </c>
      <c r="H21" s="39">
        <f t="shared" ca="1" si="5"/>
        <v>640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0</v>
      </c>
    </row>
    <row r="22" spans="1:13" x14ac:dyDescent="0.3">
      <c r="A22" s="16"/>
      <c r="B22" s="4" t="s">
        <v>130</v>
      </c>
      <c r="C22" s="3"/>
      <c r="D22" s="4"/>
      <c r="E22" s="42">
        <f t="shared" ca="1" si="4"/>
        <v>101</v>
      </c>
      <c r="F22" s="39">
        <f t="shared" ca="1" si="3"/>
        <v>350</v>
      </c>
      <c r="G22" s="39">
        <v>0</v>
      </c>
      <c r="H22" s="39">
        <f t="shared" ca="1" si="5"/>
        <v>293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158</v>
      </c>
    </row>
    <row r="23" spans="1:13" x14ac:dyDescent="0.3">
      <c r="A23" s="16"/>
      <c r="B23" s="4" t="s">
        <v>131</v>
      </c>
      <c r="C23" s="3"/>
      <c r="D23" s="4"/>
      <c r="E23" s="42">
        <f t="shared" ca="1" si="4"/>
        <v>40</v>
      </c>
      <c r="F23" s="39">
        <f t="shared" ca="1" si="3"/>
        <v>80</v>
      </c>
      <c r="G23" s="39">
        <v>0</v>
      </c>
      <c r="H23" s="39">
        <f t="shared" ca="1" si="5"/>
        <v>42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78</v>
      </c>
    </row>
    <row r="24" spans="1:13" x14ac:dyDescent="0.3">
      <c r="A24" s="16"/>
      <c r="B24" s="4" t="s">
        <v>132</v>
      </c>
      <c r="C24" s="3"/>
      <c r="D24" s="4"/>
      <c r="E24" s="42">
        <f t="shared" ca="1" si="4"/>
        <v>85</v>
      </c>
      <c r="F24" s="39">
        <f t="shared" ca="1" si="3"/>
        <v>200</v>
      </c>
      <c r="G24" s="39">
        <v>0</v>
      </c>
      <c r="H24" s="39">
        <f t="shared" ca="1" si="5"/>
        <v>60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225</v>
      </c>
    </row>
    <row r="25" spans="1:13" x14ac:dyDescent="0.3">
      <c r="A25" s="16"/>
      <c r="B25" s="4" t="s">
        <v>133</v>
      </c>
      <c r="C25" s="3"/>
      <c r="D25" s="4"/>
      <c r="E25" s="42">
        <f t="shared" ca="1" si="4"/>
        <v>0</v>
      </c>
      <c r="F25" s="39">
        <f t="shared" ca="1" si="3"/>
        <v>10</v>
      </c>
      <c r="G25" s="39">
        <v>0</v>
      </c>
      <c r="H25" s="39">
        <f t="shared" ca="1" si="5"/>
        <v>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10</v>
      </c>
    </row>
    <row r="26" spans="1:13" x14ac:dyDescent="0.3">
      <c r="A26" s="16"/>
      <c r="B26" s="4" t="s">
        <v>134</v>
      </c>
      <c r="C26" s="3"/>
      <c r="D26" s="4"/>
      <c r="E26" s="42">
        <f t="shared" ca="1" si="4"/>
        <v>-10</v>
      </c>
      <c r="F26" s="39">
        <f t="shared" ca="1" si="3"/>
        <v>40</v>
      </c>
      <c r="G26" s="39">
        <v>0</v>
      </c>
      <c r="H26" s="39">
        <f t="shared" ca="1" si="5"/>
        <v>20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10</v>
      </c>
    </row>
    <row r="27" spans="1:13" x14ac:dyDescent="0.3">
      <c r="A27" s="16"/>
      <c r="B27" s="4" t="s">
        <v>135</v>
      </c>
      <c r="C27" s="3"/>
      <c r="D27" s="4"/>
      <c r="E27" s="42">
        <f t="shared" ca="1" si="4"/>
        <v>43</v>
      </c>
      <c r="F27" s="39">
        <f t="shared" ca="1" si="3"/>
        <v>10</v>
      </c>
      <c r="G27" s="39">
        <v>0</v>
      </c>
      <c r="H27" s="39">
        <f t="shared" ca="1" si="5"/>
        <v>28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25</v>
      </c>
    </row>
    <row r="28" spans="1:13" x14ac:dyDescent="0.3">
      <c r="A28" s="16"/>
      <c r="B28" s="4" t="s">
        <v>136</v>
      </c>
      <c r="C28" s="3"/>
      <c r="D28" s="4"/>
      <c r="E28" s="42">
        <f t="shared" ca="1" si="4"/>
        <v>50</v>
      </c>
      <c r="F28" s="39">
        <f t="shared" ca="1" si="3"/>
        <v>1618</v>
      </c>
      <c r="G28" s="39">
        <v>0</v>
      </c>
      <c r="H28" s="39">
        <f t="shared" ca="1" si="5"/>
        <v>1390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278</v>
      </c>
    </row>
    <row r="29" spans="1:13" x14ac:dyDescent="0.3">
      <c r="A29" s="16"/>
      <c r="B29" s="4" t="s">
        <v>137</v>
      </c>
      <c r="C29" s="3"/>
      <c r="D29" s="4"/>
      <c r="E29" s="42">
        <f t="shared" ca="1" si="4"/>
        <v>0</v>
      </c>
      <c r="F29" s="39">
        <f t="shared" ca="1" si="3"/>
        <v>100</v>
      </c>
      <c r="G29" s="39">
        <v>0</v>
      </c>
      <c r="H29" s="39">
        <f t="shared" ca="1" si="5"/>
        <v>25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75</v>
      </c>
    </row>
    <row r="30" spans="1:13" x14ac:dyDescent="0.3">
      <c r="A30" s="16"/>
      <c r="B30" s="4" t="s">
        <v>138</v>
      </c>
      <c r="C30" s="3"/>
      <c r="D30" s="4"/>
      <c r="E30" s="42">
        <f t="shared" ca="1" si="4"/>
        <v>140</v>
      </c>
      <c r="F30" s="39">
        <f t="shared" ca="1" si="3"/>
        <v>500</v>
      </c>
      <c r="G30" s="39">
        <v>0</v>
      </c>
      <c r="H30" s="39">
        <f t="shared" ca="1" si="5"/>
        <v>328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312</v>
      </c>
    </row>
    <row r="31" spans="1:13" x14ac:dyDescent="0.3">
      <c r="A31" s="16"/>
      <c r="B31" s="4" t="s">
        <v>139</v>
      </c>
      <c r="C31" s="3"/>
      <c r="D31" s="4"/>
      <c r="E31" s="42">
        <f t="shared" ca="1" si="4"/>
        <v>141</v>
      </c>
      <c r="F31" s="39">
        <f t="shared" ca="1" si="3"/>
        <v>483</v>
      </c>
      <c r="G31" s="39">
        <v>0</v>
      </c>
      <c r="H31" s="39">
        <f t="shared" ca="1" si="5"/>
        <v>325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299</v>
      </c>
    </row>
    <row r="32" spans="1:13" x14ac:dyDescent="0.3">
      <c r="A32" s="16"/>
      <c r="B32" s="4" t="s">
        <v>140</v>
      </c>
      <c r="C32" s="3"/>
      <c r="D32" s="4"/>
      <c r="E32" s="42">
        <f t="shared" ca="1" si="4"/>
        <v>38</v>
      </c>
      <c r="F32" s="39">
        <f t="shared" ca="1" si="3"/>
        <v>60</v>
      </c>
      <c r="G32" s="39">
        <v>0</v>
      </c>
      <c r="H32" s="39">
        <f t="shared" ca="1" si="5"/>
        <v>40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58</v>
      </c>
    </row>
    <row r="33" spans="1:13" x14ac:dyDescent="0.3">
      <c r="A33" s="16"/>
      <c r="B33" s="4" t="s">
        <v>141</v>
      </c>
      <c r="C33" s="3"/>
      <c r="D33" s="4"/>
      <c r="E33" s="42">
        <f t="shared" ca="1" si="4"/>
        <v>80</v>
      </c>
      <c r="F33" s="39">
        <f t="shared" ca="1" si="3"/>
        <v>80</v>
      </c>
      <c r="G33" s="39">
        <v>0</v>
      </c>
      <c r="H33" s="39">
        <f t="shared" ca="1" si="5"/>
        <v>20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140</v>
      </c>
    </row>
    <row r="34" spans="1:13" x14ac:dyDescent="0.3">
      <c r="A34" s="16"/>
      <c r="B34" s="4" t="s">
        <v>142</v>
      </c>
      <c r="C34" s="3"/>
      <c r="D34" s="4"/>
      <c r="E34" s="42">
        <f t="shared" ca="1" si="4"/>
        <v>0</v>
      </c>
      <c r="F34" s="39">
        <f t="shared" ca="1" si="3"/>
        <v>40</v>
      </c>
      <c r="G34" s="39">
        <v>0</v>
      </c>
      <c r="H34" s="39">
        <f t="shared" ca="1" si="5"/>
        <v>10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30</v>
      </c>
    </row>
    <row r="35" spans="1:13" x14ac:dyDescent="0.3">
      <c r="A35" s="16"/>
      <c r="B35" s="4" t="s">
        <v>143</v>
      </c>
      <c r="C35" s="3"/>
      <c r="D35" s="4"/>
      <c r="E35" s="42">
        <f t="shared" ca="1" si="4"/>
        <v>70</v>
      </c>
      <c r="F35" s="39">
        <f t="shared" ca="1" si="3"/>
        <v>0</v>
      </c>
      <c r="G35" s="39">
        <v>0</v>
      </c>
      <c r="H35" s="39">
        <f t="shared" ca="1" si="5"/>
        <v>13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57</v>
      </c>
    </row>
    <row r="36" spans="1:13" x14ac:dyDescent="0.3">
      <c r="A36" s="16"/>
      <c r="B36" s="4" t="s">
        <v>144</v>
      </c>
      <c r="C36" s="3"/>
      <c r="D36" s="4"/>
      <c r="E36" s="42">
        <f t="shared" ca="1" si="4"/>
        <v>81</v>
      </c>
      <c r="F36" s="39">
        <f t="shared" ca="1" si="3"/>
        <v>0</v>
      </c>
      <c r="G36" s="39">
        <v>0</v>
      </c>
      <c r="H36" s="39">
        <f t="shared" ca="1" si="5"/>
        <v>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81</v>
      </c>
    </row>
    <row r="37" spans="1:13" x14ac:dyDescent="0.3">
      <c r="A37" s="16"/>
      <c r="B37" s="4" t="s">
        <v>145</v>
      </c>
      <c r="C37" s="3"/>
      <c r="D37" s="4"/>
      <c r="E37" s="42">
        <f t="shared" ca="1" si="4"/>
        <v>135</v>
      </c>
      <c r="F37" s="39">
        <f t="shared" ca="1" si="3"/>
        <v>0</v>
      </c>
      <c r="G37" s="39">
        <v>0</v>
      </c>
      <c r="H37" s="39">
        <f t="shared" ca="1" si="5"/>
        <v>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135</v>
      </c>
    </row>
    <row r="38" spans="1:13" x14ac:dyDescent="0.3">
      <c r="A38" s="16"/>
      <c r="B38" s="4" t="s">
        <v>146</v>
      </c>
      <c r="C38" s="3"/>
      <c r="D38" s="4"/>
      <c r="E38" s="42">
        <f t="shared" ca="1" si="4"/>
        <v>60</v>
      </c>
      <c r="F38" s="39">
        <f t="shared" ca="1" si="3"/>
        <v>0</v>
      </c>
      <c r="G38" s="39">
        <v>0</v>
      </c>
      <c r="H38" s="39">
        <f t="shared" ca="1" si="5"/>
        <v>7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53</v>
      </c>
    </row>
    <row r="39" spans="1:13" x14ac:dyDescent="0.3">
      <c r="A39" s="16"/>
      <c r="B39" s="4" t="s">
        <v>147</v>
      </c>
      <c r="C39" s="3"/>
      <c r="D39" s="4"/>
      <c r="E39" s="42">
        <f t="shared" ca="1" si="4"/>
        <v>0</v>
      </c>
      <c r="F39" s="39">
        <f t="shared" ca="1" si="3"/>
        <v>5</v>
      </c>
      <c r="G39" s="39">
        <v>0</v>
      </c>
      <c r="H39" s="39">
        <f t="shared" ca="1" si="5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5</v>
      </c>
    </row>
    <row r="40" spans="1:13" x14ac:dyDescent="0.3">
      <c r="A40" s="16"/>
      <c r="B40" s="4" t="s">
        <v>148</v>
      </c>
      <c r="C40" s="3"/>
      <c r="D40" s="4"/>
      <c r="E40" s="42">
        <f t="shared" ca="1" si="4"/>
        <v>43</v>
      </c>
      <c r="F40" s="39">
        <f t="shared" ca="1" si="3"/>
        <v>130</v>
      </c>
      <c r="G40" s="39">
        <v>0</v>
      </c>
      <c r="H40" s="39">
        <f t="shared" ca="1" si="5"/>
        <v>50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123</v>
      </c>
    </row>
    <row r="41" spans="1:13" x14ac:dyDescent="0.3">
      <c r="A41" s="16"/>
      <c r="B41" s="4" t="s">
        <v>149</v>
      </c>
      <c r="C41" s="3"/>
      <c r="D41" s="4"/>
      <c r="E41" s="42">
        <f t="shared" ca="1" si="4"/>
        <v>230</v>
      </c>
      <c r="F41" s="39">
        <f t="shared" ca="1" si="3"/>
        <v>280</v>
      </c>
      <c r="G41" s="39">
        <v>0</v>
      </c>
      <c r="H41" s="39">
        <f t="shared" ca="1" si="5"/>
        <v>235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275</v>
      </c>
    </row>
    <row r="42" spans="1:13" x14ac:dyDescent="0.3">
      <c r="A42" s="16"/>
      <c r="B42" s="4" t="s">
        <v>150</v>
      </c>
      <c r="C42" s="3"/>
      <c r="D42" s="4"/>
      <c r="E42" s="42">
        <f t="shared" ca="1" si="4"/>
        <v>78</v>
      </c>
      <c r="F42" s="39">
        <f t="shared" ca="1" si="3"/>
        <v>380</v>
      </c>
      <c r="G42" s="39">
        <v>0</v>
      </c>
      <c r="H42" s="39">
        <f t="shared" ca="1" si="5"/>
        <v>311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147</v>
      </c>
    </row>
    <row r="43" spans="1:13" x14ac:dyDescent="0.3">
      <c r="A43" s="16"/>
      <c r="B43" s="4" t="s">
        <v>151</v>
      </c>
      <c r="C43" s="3"/>
      <c r="D43" s="4"/>
      <c r="E43" s="42">
        <f t="shared" ca="1" si="4"/>
        <v>30</v>
      </c>
      <c r="F43" s="39">
        <f t="shared" ca="1" si="3"/>
        <v>0</v>
      </c>
      <c r="G43" s="39">
        <v>0</v>
      </c>
      <c r="H43" s="39">
        <f t="shared" ca="1" si="5"/>
        <v>5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25</v>
      </c>
    </row>
    <row r="44" spans="1:13" x14ac:dyDescent="0.3">
      <c r="A44" s="16"/>
      <c r="B44" s="4" t="s">
        <v>152</v>
      </c>
      <c r="C44" s="3"/>
      <c r="D44" s="4"/>
      <c r="E44" s="42">
        <f t="shared" ca="1" si="4"/>
        <v>0</v>
      </c>
      <c r="F44" s="39">
        <f t="shared" ca="1" si="3"/>
        <v>40</v>
      </c>
      <c r="G44" s="39">
        <v>0</v>
      </c>
      <c r="H44" s="39">
        <f t="shared" ca="1" si="5"/>
        <v>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40</v>
      </c>
    </row>
    <row r="45" spans="1:13" x14ac:dyDescent="0.3">
      <c r="A45" s="16"/>
      <c r="B45" s="4" t="s">
        <v>153</v>
      </c>
      <c r="C45" s="3"/>
      <c r="D45" s="4"/>
      <c r="E45" s="42">
        <f t="shared" ca="1" si="4"/>
        <v>55</v>
      </c>
      <c r="F45" s="39">
        <f t="shared" ca="1" si="3"/>
        <v>120</v>
      </c>
      <c r="G45" s="39">
        <v>0</v>
      </c>
      <c r="H45" s="39">
        <f t="shared" ca="1" si="5"/>
        <v>25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150</v>
      </c>
    </row>
    <row r="46" spans="1:13" x14ac:dyDescent="0.3">
      <c r="A46" s="16"/>
      <c r="B46" s="4" t="s">
        <v>154</v>
      </c>
      <c r="C46" s="3"/>
      <c r="D46" s="4"/>
      <c r="E46" s="42">
        <f t="shared" ca="1" si="4"/>
        <v>135</v>
      </c>
      <c r="F46" s="39">
        <f t="shared" ca="1" si="3"/>
        <v>120</v>
      </c>
      <c r="G46" s="39">
        <v>0</v>
      </c>
      <c r="H46" s="39">
        <f t="shared" ca="1" si="5"/>
        <v>67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188</v>
      </c>
    </row>
    <row r="47" spans="1:13" x14ac:dyDescent="0.3">
      <c r="A47" s="16"/>
      <c r="B47" s="4" t="s">
        <v>155</v>
      </c>
      <c r="C47" s="3"/>
      <c r="D47" s="4"/>
      <c r="E47" s="42">
        <f t="shared" ca="1" si="4"/>
        <v>0</v>
      </c>
      <c r="F47" s="39">
        <f t="shared" ca="1" si="3"/>
        <v>40</v>
      </c>
      <c r="G47" s="39">
        <v>0</v>
      </c>
      <c r="H47" s="39">
        <f t="shared" ca="1" si="5"/>
        <v>10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30</v>
      </c>
    </row>
    <row r="48" spans="1:13" x14ac:dyDescent="0.3">
      <c r="A48" s="16"/>
      <c r="B48" s="4" t="s">
        <v>156</v>
      </c>
      <c r="C48" s="3"/>
      <c r="D48" s="4"/>
      <c r="E48" s="42">
        <f t="shared" ca="1" si="4"/>
        <v>0</v>
      </c>
      <c r="F48" s="39">
        <f t="shared" ca="1" si="3"/>
        <v>70</v>
      </c>
      <c r="G48" s="39">
        <v>0</v>
      </c>
      <c r="H48" s="39">
        <f t="shared" ca="1" si="5"/>
        <v>10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60</v>
      </c>
    </row>
    <row r="49" spans="1:13" x14ac:dyDescent="0.3">
      <c r="A49" s="16"/>
      <c r="B49" s="4" t="s">
        <v>157</v>
      </c>
      <c r="C49" s="3"/>
      <c r="D49" s="4"/>
      <c r="E49" s="42">
        <f t="shared" ca="1" si="4"/>
        <v>0</v>
      </c>
      <c r="F49" s="39">
        <f t="shared" ca="1" si="3"/>
        <v>30</v>
      </c>
      <c r="G49" s="39">
        <v>0</v>
      </c>
      <c r="H49" s="39">
        <f t="shared" ca="1" si="5"/>
        <v>12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18</v>
      </c>
    </row>
    <row r="50" spans="1:13" x14ac:dyDescent="0.3">
      <c r="A50" s="16"/>
      <c r="B50" s="4" t="s">
        <v>158</v>
      </c>
      <c r="C50" s="3"/>
      <c r="D50" s="4"/>
      <c r="E50" s="42">
        <f t="shared" ca="1" si="4"/>
        <v>0</v>
      </c>
      <c r="F50" s="39">
        <f t="shared" ca="1" si="3"/>
        <v>120</v>
      </c>
      <c r="G50" s="39">
        <v>0</v>
      </c>
      <c r="H50" s="39">
        <f t="shared" ca="1" si="5"/>
        <v>80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40</v>
      </c>
    </row>
    <row r="51" spans="1:13" x14ac:dyDescent="0.3">
      <c r="A51" s="16"/>
      <c r="B51" s="4" t="s">
        <v>159</v>
      </c>
      <c r="C51" s="3"/>
      <c r="D51" s="4"/>
      <c r="E51" s="42">
        <f t="shared" ca="1" si="4"/>
        <v>0</v>
      </c>
      <c r="F51" s="39">
        <f t="shared" ca="1" si="3"/>
        <v>240</v>
      </c>
      <c r="G51" s="39">
        <v>0</v>
      </c>
      <c r="H51" s="39">
        <f t="shared" ca="1" si="5"/>
        <v>215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25</v>
      </c>
    </row>
    <row r="52" spans="1:13" x14ac:dyDescent="0.3">
      <c r="A52" s="16"/>
      <c r="B52" s="4" t="s">
        <v>160</v>
      </c>
      <c r="C52" s="3"/>
      <c r="D52" s="4"/>
      <c r="E52" s="42">
        <f t="shared" ca="1" si="4"/>
        <v>68</v>
      </c>
      <c r="F52" s="39">
        <f t="shared" ca="1" si="3"/>
        <v>40</v>
      </c>
      <c r="G52" s="39">
        <v>0</v>
      </c>
      <c r="H52" s="39">
        <f t="shared" ca="1" si="5"/>
        <v>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108</v>
      </c>
    </row>
    <row r="53" spans="1:13" x14ac:dyDescent="0.3">
      <c r="A53" s="16"/>
      <c r="B53" s="4" t="s">
        <v>161</v>
      </c>
      <c r="C53" s="3"/>
      <c r="D53" s="4"/>
      <c r="E53" s="42">
        <f t="shared" ca="1" si="4"/>
        <v>119</v>
      </c>
      <c r="F53" s="39">
        <f t="shared" ca="1" si="3"/>
        <v>654</v>
      </c>
      <c r="G53" s="39">
        <v>0</v>
      </c>
      <c r="H53" s="39">
        <f t="shared" ca="1" si="5"/>
        <v>699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74</v>
      </c>
    </row>
    <row r="54" spans="1:13" x14ac:dyDescent="0.3">
      <c r="A54" s="16"/>
      <c r="B54" s="4" t="s">
        <v>162</v>
      </c>
      <c r="C54" s="3"/>
      <c r="D54" s="4"/>
      <c r="E54" s="42">
        <f t="shared" ca="1" si="4"/>
        <v>72</v>
      </c>
      <c r="F54" s="39">
        <f t="shared" ca="1" si="3"/>
        <v>0</v>
      </c>
      <c r="G54" s="39">
        <v>0</v>
      </c>
      <c r="H54" s="39">
        <f t="shared" ca="1" si="5"/>
        <v>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72</v>
      </c>
    </row>
    <row r="55" spans="1:13" x14ac:dyDescent="0.3">
      <c r="A55" s="16"/>
      <c r="B55" s="4" t="s">
        <v>163</v>
      </c>
      <c r="C55" s="3"/>
      <c r="D55" s="4"/>
      <c r="E55" s="42">
        <f t="shared" ca="1" si="4"/>
        <v>0</v>
      </c>
      <c r="F55" s="39">
        <f t="shared" ca="1" si="3"/>
        <v>40</v>
      </c>
      <c r="G55" s="39">
        <v>0</v>
      </c>
      <c r="H55" s="39">
        <f t="shared" ca="1" si="5"/>
        <v>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40</v>
      </c>
    </row>
    <row r="56" spans="1:13" x14ac:dyDescent="0.3">
      <c r="A56" s="16"/>
      <c r="B56" s="4" t="s">
        <v>164</v>
      </c>
      <c r="C56" s="3"/>
      <c r="D56" s="4"/>
      <c r="E56" s="42">
        <f t="shared" ca="1" si="4"/>
        <v>10</v>
      </c>
      <c r="F56" s="39">
        <f t="shared" ca="1" si="3"/>
        <v>0</v>
      </c>
      <c r="G56" s="39">
        <v>0</v>
      </c>
      <c r="H56" s="39">
        <f t="shared" ca="1" si="5"/>
        <v>10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0</v>
      </c>
    </row>
    <row r="57" spans="1:13" x14ac:dyDescent="0.3">
      <c r="A57" s="16"/>
      <c r="B57" s="4" t="s">
        <v>165</v>
      </c>
      <c r="C57" s="3"/>
      <c r="D57" s="4"/>
      <c r="E57" s="42">
        <f t="shared" ca="1" si="4"/>
        <v>4</v>
      </c>
      <c r="F57" s="39">
        <f t="shared" ca="1" si="3"/>
        <v>90</v>
      </c>
      <c r="G57" s="39">
        <v>0</v>
      </c>
      <c r="H57" s="39">
        <f t="shared" ca="1" si="5"/>
        <v>30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64</v>
      </c>
    </row>
    <row r="58" spans="1:13" x14ac:dyDescent="0.3">
      <c r="A58" s="16"/>
      <c r="B58" s="4" t="s">
        <v>166</v>
      </c>
      <c r="C58" s="3"/>
      <c r="D58" s="4"/>
      <c r="E58" s="42">
        <f t="shared" ca="1" si="4"/>
        <v>9</v>
      </c>
      <c r="F58" s="39">
        <f t="shared" ca="1" si="3"/>
        <v>20</v>
      </c>
      <c r="G58" s="39">
        <v>0</v>
      </c>
      <c r="H58" s="39">
        <f t="shared" ca="1" si="5"/>
        <v>5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24</v>
      </c>
    </row>
    <row r="59" spans="1:13" x14ac:dyDescent="0.3">
      <c r="A59" s="16"/>
      <c r="B59" s="4" t="s">
        <v>167</v>
      </c>
      <c r="C59" s="3"/>
      <c r="D59" s="4"/>
      <c r="E59" s="42">
        <f t="shared" ca="1" si="4"/>
        <v>139</v>
      </c>
      <c r="F59" s="39">
        <f t="shared" ca="1" si="3"/>
        <v>120</v>
      </c>
      <c r="G59" s="39">
        <v>0</v>
      </c>
      <c r="H59" s="39">
        <f t="shared" ca="1" si="5"/>
        <v>10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249</v>
      </c>
    </row>
    <row r="60" spans="1:13" x14ac:dyDescent="0.3">
      <c r="A60" s="16"/>
      <c r="B60" s="4" t="s">
        <v>168</v>
      </c>
      <c r="C60" s="3"/>
      <c r="D60" s="4"/>
      <c r="E60" s="42">
        <f t="shared" ca="1" si="4"/>
        <v>40</v>
      </c>
      <c r="F60" s="39">
        <f t="shared" ca="1" si="3"/>
        <v>0</v>
      </c>
      <c r="G60" s="39">
        <v>0</v>
      </c>
      <c r="H60" s="39">
        <f t="shared" ca="1" si="5"/>
        <v>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40</v>
      </c>
    </row>
    <row r="61" spans="1:13" x14ac:dyDescent="0.3">
      <c r="A61" s="16"/>
      <c r="B61" s="4" t="s">
        <v>169</v>
      </c>
      <c r="C61" s="3"/>
      <c r="D61" s="4"/>
      <c r="E61" s="42">
        <f t="shared" ca="1" si="4"/>
        <v>29</v>
      </c>
      <c r="F61" s="39">
        <f t="shared" ca="1" si="3"/>
        <v>0</v>
      </c>
      <c r="G61" s="39">
        <v>0</v>
      </c>
      <c r="H61" s="39">
        <f t="shared" ca="1" si="5"/>
        <v>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29</v>
      </c>
    </row>
    <row r="62" spans="1:13" x14ac:dyDescent="0.3">
      <c r="A62" s="16"/>
      <c r="B62" s="4" t="s">
        <v>170</v>
      </c>
      <c r="C62" s="3"/>
      <c r="D62" s="4"/>
      <c r="E62" s="42">
        <f t="shared" ca="1" si="4"/>
        <v>68</v>
      </c>
      <c r="F62" s="39">
        <f t="shared" ca="1" si="3"/>
        <v>0</v>
      </c>
      <c r="G62" s="39">
        <v>0</v>
      </c>
      <c r="H62" s="39">
        <f t="shared" ca="1" si="5"/>
        <v>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68</v>
      </c>
    </row>
    <row r="63" spans="1:13" x14ac:dyDescent="0.3">
      <c r="A63" s="16"/>
      <c r="B63" s="4" t="s">
        <v>171</v>
      </c>
      <c r="C63" s="3"/>
      <c r="D63" s="4"/>
      <c r="E63" s="42">
        <f t="shared" ca="1" si="4"/>
        <v>561</v>
      </c>
      <c r="F63" s="39">
        <f t="shared" ca="1" si="3"/>
        <v>0</v>
      </c>
      <c r="G63" s="39">
        <v>0</v>
      </c>
      <c r="H63" s="39">
        <f t="shared" ca="1" si="5"/>
        <v>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561</v>
      </c>
    </row>
    <row r="64" spans="1:13" x14ac:dyDescent="0.3">
      <c r="A64" s="16"/>
      <c r="B64" s="4" t="s">
        <v>172</v>
      </c>
      <c r="C64" s="3"/>
      <c r="D64" s="4"/>
      <c r="E64" s="42">
        <f t="shared" ca="1" si="4"/>
        <v>16</v>
      </c>
      <c r="F64" s="39">
        <f t="shared" ca="1" si="3"/>
        <v>0</v>
      </c>
      <c r="G64" s="39">
        <v>0</v>
      </c>
      <c r="H64" s="39">
        <f t="shared" ca="1" si="5"/>
        <v>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16</v>
      </c>
    </row>
    <row r="65" spans="1:13" x14ac:dyDescent="0.3">
      <c r="A65" s="16"/>
      <c r="B65" s="4" t="s">
        <v>173</v>
      </c>
      <c r="C65" s="3"/>
      <c r="D65" s="4"/>
      <c r="E65" s="42">
        <f t="shared" ca="1" si="4"/>
        <v>0</v>
      </c>
      <c r="F65" s="39">
        <f t="shared" ca="1" si="3"/>
        <v>20</v>
      </c>
      <c r="G65" s="39">
        <v>0</v>
      </c>
      <c r="H65" s="39">
        <f t="shared" ca="1" si="5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20</v>
      </c>
    </row>
    <row r="66" spans="1:13" x14ac:dyDescent="0.3">
      <c r="A66" s="16"/>
      <c r="B66" s="4" t="s">
        <v>174</v>
      </c>
      <c r="C66" s="3"/>
      <c r="D66" s="4"/>
      <c r="E66" s="42">
        <f t="shared" ca="1" si="4"/>
        <v>20</v>
      </c>
      <c r="F66" s="39">
        <f t="shared" ca="1" si="3"/>
        <v>0</v>
      </c>
      <c r="G66" s="39">
        <v>0</v>
      </c>
      <c r="H66" s="39">
        <f t="shared" ca="1" si="5"/>
        <v>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20</v>
      </c>
    </row>
    <row r="67" spans="1:13" ht="15" thickBot="1" x14ac:dyDescent="0.35">
      <c r="A67" s="16"/>
      <c r="B67" s="4" t="s">
        <v>175</v>
      </c>
      <c r="C67" s="3"/>
      <c r="D67" s="4"/>
      <c r="E67" s="42">
        <f t="shared" ca="1" si="4"/>
        <v>10</v>
      </c>
      <c r="F67" s="39">
        <f t="shared" ca="1" si="3"/>
        <v>20</v>
      </c>
      <c r="G67" s="39">
        <v>0</v>
      </c>
      <c r="H67" s="39">
        <f t="shared" ca="1" si="5"/>
        <v>1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29</v>
      </c>
    </row>
    <row r="68" spans="1:13" ht="15" thickBot="1" x14ac:dyDescent="0.35">
      <c r="A68" s="16"/>
      <c r="B68" s="19"/>
      <c r="C68" s="18"/>
      <c r="D68" s="19" t="s">
        <v>18</v>
      </c>
      <c r="E68" s="24">
        <f t="shared" ref="E68:M68" ca="1" si="7">SUM(E3:E67)</f>
        <v>4536</v>
      </c>
      <c r="F68" s="24">
        <f t="shared" ca="1" si="7"/>
        <v>10230</v>
      </c>
      <c r="G68" s="24">
        <f t="shared" si="7"/>
        <v>0</v>
      </c>
      <c r="H68" s="24">
        <f t="shared" ca="1" si="7"/>
        <v>8955</v>
      </c>
      <c r="I68" s="24">
        <f t="shared" si="7"/>
        <v>0</v>
      </c>
      <c r="J68" s="24">
        <f t="shared" si="7"/>
        <v>0</v>
      </c>
      <c r="K68" s="24">
        <f t="shared" si="7"/>
        <v>0</v>
      </c>
      <c r="L68" s="24">
        <f t="shared" si="7"/>
        <v>0</v>
      </c>
      <c r="M68" s="25">
        <f t="shared" ca="1" si="7"/>
        <v>5811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74"/>
  <sheetViews>
    <sheetView workbookViewId="0">
      <selection activeCell="C23" sqref="C23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74" t="s">
        <v>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14.4" customHeight="1" x14ac:dyDescent="0.3">
      <c r="A3" s="74" t="s">
        <v>180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14.4" customHeight="1" x14ac:dyDescent="0.3">
      <c r="A4" s="74" t="s">
        <v>185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ht="14.4" customHeight="1" x14ac:dyDescent="0.3">
      <c r="A5" s="74" t="s">
        <v>28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2" ht="14.4" customHeight="1" x14ac:dyDescent="0.3">
      <c r="A6" s="73" t="s">
        <v>30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</row>
    <row r="7" spans="1:12" ht="14.4" customHeight="1" x14ac:dyDescent="0.3">
      <c r="A7" s="73" t="s">
        <v>181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2" x14ac:dyDescent="0.3">
      <c r="A8" s="53" t="s">
        <v>12</v>
      </c>
      <c r="B8" s="53" t="s">
        <v>182</v>
      </c>
      <c r="C8" s="53" t="s">
        <v>29</v>
      </c>
      <c r="D8" s="53" t="s">
        <v>3</v>
      </c>
      <c r="E8" s="53" t="s">
        <v>4</v>
      </c>
      <c r="F8" s="53" t="s">
        <v>5</v>
      </c>
      <c r="G8" s="53" t="s">
        <v>6</v>
      </c>
      <c r="H8" s="53" t="s">
        <v>7</v>
      </c>
      <c r="I8" s="53" t="s">
        <v>8</v>
      </c>
      <c r="J8" s="53" t="s">
        <v>9</v>
      </c>
      <c r="K8" s="53" t="s">
        <v>10</v>
      </c>
      <c r="L8" s="53" t="s">
        <v>11</v>
      </c>
    </row>
    <row r="9" spans="1:12" x14ac:dyDescent="0.3">
      <c r="A9" s="54" t="s">
        <v>183</v>
      </c>
      <c r="B9" s="55">
        <v>9062855</v>
      </c>
      <c r="C9" s="54" t="s">
        <v>155</v>
      </c>
      <c r="D9" s="55">
        <v>0</v>
      </c>
      <c r="E9" s="55">
        <v>40</v>
      </c>
      <c r="F9" s="55">
        <v>0</v>
      </c>
      <c r="G9" s="55">
        <v>10</v>
      </c>
      <c r="H9" s="55">
        <v>0</v>
      </c>
      <c r="I9" s="55">
        <v>0</v>
      </c>
      <c r="J9" s="55">
        <v>0</v>
      </c>
      <c r="K9" s="55">
        <v>0</v>
      </c>
      <c r="L9" s="55">
        <v>30</v>
      </c>
    </row>
    <row r="10" spans="1:12" x14ac:dyDescent="0.3">
      <c r="A10" s="54" t="s">
        <v>183</v>
      </c>
      <c r="B10" s="55">
        <v>9062855</v>
      </c>
      <c r="C10" s="54" t="s">
        <v>23</v>
      </c>
      <c r="D10" s="55">
        <v>142</v>
      </c>
      <c r="E10" s="55">
        <v>160</v>
      </c>
      <c r="F10" s="55">
        <v>0</v>
      </c>
      <c r="G10" s="55">
        <v>265</v>
      </c>
      <c r="H10" s="55">
        <v>0</v>
      </c>
      <c r="I10" s="55">
        <v>0</v>
      </c>
      <c r="J10" s="55">
        <v>0</v>
      </c>
      <c r="K10" s="55">
        <v>0</v>
      </c>
      <c r="L10" s="55">
        <v>37</v>
      </c>
    </row>
    <row r="11" spans="1:12" x14ac:dyDescent="0.3">
      <c r="A11" s="54" t="s">
        <v>183</v>
      </c>
      <c r="B11" s="55">
        <v>9062855</v>
      </c>
      <c r="C11" s="54" t="s">
        <v>25</v>
      </c>
      <c r="D11" s="55">
        <v>5</v>
      </c>
      <c r="E11" s="55">
        <v>80</v>
      </c>
      <c r="F11" s="55">
        <v>0</v>
      </c>
      <c r="G11" s="55">
        <v>49</v>
      </c>
      <c r="H11" s="55">
        <v>0</v>
      </c>
      <c r="I11" s="55">
        <v>0</v>
      </c>
      <c r="J11" s="55">
        <v>0</v>
      </c>
      <c r="K11" s="55">
        <v>0</v>
      </c>
      <c r="L11" s="55">
        <v>36</v>
      </c>
    </row>
    <row r="12" spans="1:12" x14ac:dyDescent="0.3">
      <c r="A12" s="54" t="s">
        <v>183</v>
      </c>
      <c r="B12" s="55">
        <v>9062855</v>
      </c>
      <c r="C12" s="54" t="s">
        <v>26</v>
      </c>
      <c r="D12" s="55">
        <v>65</v>
      </c>
      <c r="E12" s="55">
        <v>40</v>
      </c>
      <c r="F12" s="55">
        <v>0</v>
      </c>
      <c r="G12" s="55">
        <v>92</v>
      </c>
      <c r="H12" s="55">
        <v>0</v>
      </c>
      <c r="I12" s="55">
        <v>0</v>
      </c>
      <c r="J12" s="55">
        <v>0</v>
      </c>
      <c r="K12" s="55">
        <v>0</v>
      </c>
      <c r="L12" s="55">
        <v>13</v>
      </c>
    </row>
    <row r="13" spans="1:12" x14ac:dyDescent="0.3">
      <c r="A13" s="54" t="s">
        <v>183</v>
      </c>
      <c r="B13" s="55">
        <v>9062855</v>
      </c>
      <c r="C13" s="54" t="s">
        <v>31</v>
      </c>
      <c r="D13" s="55">
        <v>239</v>
      </c>
      <c r="E13" s="55">
        <v>300</v>
      </c>
      <c r="F13" s="55">
        <v>0</v>
      </c>
      <c r="G13" s="55">
        <v>215</v>
      </c>
      <c r="H13" s="55">
        <v>0</v>
      </c>
      <c r="I13" s="55">
        <v>0</v>
      </c>
      <c r="J13" s="55">
        <v>0</v>
      </c>
      <c r="K13" s="55">
        <v>0</v>
      </c>
      <c r="L13" s="55">
        <v>324</v>
      </c>
    </row>
    <row r="14" spans="1:12" x14ac:dyDescent="0.3">
      <c r="A14" s="54" t="s">
        <v>183</v>
      </c>
      <c r="B14" s="55">
        <v>9062855</v>
      </c>
      <c r="C14" s="54" t="s">
        <v>116</v>
      </c>
      <c r="D14" s="55">
        <v>60</v>
      </c>
      <c r="E14" s="55">
        <v>100</v>
      </c>
      <c r="F14" s="55">
        <v>0</v>
      </c>
      <c r="G14" s="55">
        <v>135</v>
      </c>
      <c r="H14" s="55">
        <v>0</v>
      </c>
      <c r="I14" s="55">
        <v>0</v>
      </c>
      <c r="J14" s="55">
        <v>0</v>
      </c>
      <c r="K14" s="55">
        <v>0</v>
      </c>
      <c r="L14" s="55">
        <v>25</v>
      </c>
    </row>
    <row r="15" spans="1:12" x14ac:dyDescent="0.3">
      <c r="A15" s="54" t="s">
        <v>183</v>
      </c>
      <c r="B15" s="55">
        <v>9062855</v>
      </c>
      <c r="C15" s="54" t="s">
        <v>115</v>
      </c>
      <c r="D15" s="55">
        <v>80</v>
      </c>
      <c r="E15" s="55">
        <v>0</v>
      </c>
      <c r="F15" s="55">
        <v>0</v>
      </c>
      <c r="G15" s="55">
        <v>20</v>
      </c>
      <c r="H15" s="55">
        <v>0</v>
      </c>
      <c r="I15" s="55">
        <v>0</v>
      </c>
      <c r="J15" s="55">
        <v>0</v>
      </c>
      <c r="K15" s="55">
        <v>0</v>
      </c>
      <c r="L15" s="55">
        <v>60</v>
      </c>
    </row>
    <row r="16" spans="1:12" x14ac:dyDescent="0.3">
      <c r="A16" s="54" t="s">
        <v>183</v>
      </c>
      <c r="B16" s="55">
        <v>9062855</v>
      </c>
      <c r="C16" s="54" t="s">
        <v>117</v>
      </c>
      <c r="D16" s="55">
        <v>88</v>
      </c>
      <c r="E16" s="55">
        <v>200</v>
      </c>
      <c r="F16" s="55">
        <v>0</v>
      </c>
      <c r="G16" s="55">
        <v>162</v>
      </c>
      <c r="H16" s="55">
        <v>0</v>
      </c>
      <c r="I16" s="55">
        <v>0</v>
      </c>
      <c r="J16" s="55">
        <v>0</v>
      </c>
      <c r="K16" s="55">
        <v>0</v>
      </c>
      <c r="L16" s="55">
        <v>126</v>
      </c>
    </row>
    <row r="17" spans="1:12" x14ac:dyDescent="0.3">
      <c r="A17" s="54" t="s">
        <v>183</v>
      </c>
      <c r="B17" s="55">
        <v>9062855</v>
      </c>
      <c r="C17" s="54" t="s">
        <v>118</v>
      </c>
      <c r="D17" s="55">
        <v>110</v>
      </c>
      <c r="E17" s="55">
        <v>400</v>
      </c>
      <c r="F17" s="55">
        <v>0</v>
      </c>
      <c r="G17" s="55">
        <v>330</v>
      </c>
      <c r="H17" s="55">
        <v>0</v>
      </c>
      <c r="I17" s="55">
        <v>0</v>
      </c>
      <c r="J17" s="55">
        <v>0</v>
      </c>
      <c r="K17" s="55">
        <v>0</v>
      </c>
      <c r="L17" s="55">
        <v>180</v>
      </c>
    </row>
    <row r="18" spans="1:12" x14ac:dyDescent="0.3">
      <c r="A18" s="54" t="s">
        <v>183</v>
      </c>
      <c r="B18" s="55">
        <v>9062855</v>
      </c>
      <c r="C18" s="54" t="s">
        <v>119</v>
      </c>
      <c r="D18" s="55">
        <v>100</v>
      </c>
      <c r="E18" s="55">
        <v>100</v>
      </c>
      <c r="F18" s="55">
        <v>0</v>
      </c>
      <c r="G18" s="55">
        <v>195</v>
      </c>
      <c r="H18" s="55">
        <v>0</v>
      </c>
      <c r="I18" s="55">
        <v>0</v>
      </c>
      <c r="J18" s="55">
        <v>0</v>
      </c>
      <c r="K18" s="55">
        <v>0</v>
      </c>
      <c r="L18" s="55">
        <v>5</v>
      </c>
    </row>
    <row r="19" spans="1:12" x14ac:dyDescent="0.3">
      <c r="A19" s="54" t="s">
        <v>183</v>
      </c>
      <c r="B19" s="55">
        <v>9062855</v>
      </c>
      <c r="C19" s="54" t="s">
        <v>121</v>
      </c>
      <c r="D19" s="55">
        <v>53</v>
      </c>
      <c r="E19" s="55">
        <v>0</v>
      </c>
      <c r="F19" s="55">
        <v>0</v>
      </c>
      <c r="G19" s="55">
        <v>53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</row>
    <row r="20" spans="1:12" x14ac:dyDescent="0.3">
      <c r="A20" s="54" t="s">
        <v>183</v>
      </c>
      <c r="B20" s="55">
        <v>9062855</v>
      </c>
      <c r="C20" s="54" t="s">
        <v>120</v>
      </c>
      <c r="D20" s="55">
        <v>135</v>
      </c>
      <c r="E20" s="55">
        <v>0</v>
      </c>
      <c r="F20" s="55">
        <v>0</v>
      </c>
      <c r="G20" s="55">
        <v>110</v>
      </c>
      <c r="H20" s="55">
        <v>0</v>
      </c>
      <c r="I20" s="55">
        <v>0</v>
      </c>
      <c r="J20" s="55">
        <v>0</v>
      </c>
      <c r="K20" s="55">
        <v>0</v>
      </c>
      <c r="L20" s="55">
        <v>25</v>
      </c>
    </row>
    <row r="21" spans="1:12" x14ac:dyDescent="0.3">
      <c r="A21" s="54" t="s">
        <v>183</v>
      </c>
      <c r="B21" s="55">
        <v>9062855</v>
      </c>
      <c r="C21" s="54" t="s">
        <v>122</v>
      </c>
      <c r="D21" s="55">
        <v>10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10</v>
      </c>
    </row>
    <row r="22" spans="1:12" x14ac:dyDescent="0.3">
      <c r="A22" s="54" t="s">
        <v>183</v>
      </c>
      <c r="B22" s="55">
        <v>9062855</v>
      </c>
      <c r="C22" s="54" t="s">
        <v>123</v>
      </c>
      <c r="D22" s="55">
        <v>40</v>
      </c>
      <c r="E22" s="55">
        <v>40</v>
      </c>
      <c r="F22" s="55">
        <v>0</v>
      </c>
      <c r="G22" s="55">
        <v>70</v>
      </c>
      <c r="H22" s="55">
        <v>0</v>
      </c>
      <c r="I22" s="55">
        <v>0</v>
      </c>
      <c r="J22" s="55">
        <v>0</v>
      </c>
      <c r="K22" s="55">
        <v>0</v>
      </c>
      <c r="L22" s="55">
        <v>10</v>
      </c>
    </row>
    <row r="23" spans="1:12" x14ac:dyDescent="0.3">
      <c r="A23" s="54" t="s">
        <v>183</v>
      </c>
      <c r="B23" s="55">
        <v>9062855</v>
      </c>
      <c r="C23" s="54" t="s">
        <v>125</v>
      </c>
      <c r="D23" s="55">
        <v>83</v>
      </c>
      <c r="E23" s="55">
        <v>100</v>
      </c>
      <c r="F23" s="55">
        <v>0</v>
      </c>
      <c r="G23" s="55">
        <v>155</v>
      </c>
      <c r="H23" s="55">
        <v>0</v>
      </c>
      <c r="I23" s="55">
        <v>0</v>
      </c>
      <c r="J23" s="55">
        <v>0</v>
      </c>
      <c r="K23" s="55">
        <v>0</v>
      </c>
      <c r="L23" s="55">
        <v>28</v>
      </c>
    </row>
    <row r="24" spans="1:12" x14ac:dyDescent="0.3">
      <c r="A24" s="54" t="s">
        <v>183</v>
      </c>
      <c r="B24" s="55">
        <v>9062855</v>
      </c>
      <c r="C24" s="54" t="s">
        <v>161</v>
      </c>
      <c r="D24" s="55">
        <v>119</v>
      </c>
      <c r="E24" s="55">
        <v>560</v>
      </c>
      <c r="F24" s="55">
        <v>0</v>
      </c>
      <c r="G24" s="55">
        <v>699</v>
      </c>
      <c r="H24" s="55">
        <v>94</v>
      </c>
      <c r="I24" s="55">
        <v>0</v>
      </c>
      <c r="J24" s="55">
        <v>0</v>
      </c>
      <c r="K24" s="55">
        <v>0</v>
      </c>
      <c r="L24" s="55">
        <v>74</v>
      </c>
    </row>
    <row r="25" spans="1:12" x14ac:dyDescent="0.3">
      <c r="A25" s="54" t="s">
        <v>183</v>
      </c>
      <c r="B25" s="55">
        <v>9062855</v>
      </c>
      <c r="C25" s="54" t="s">
        <v>124</v>
      </c>
      <c r="D25" s="55">
        <v>122</v>
      </c>
      <c r="E25" s="55">
        <v>1250</v>
      </c>
      <c r="F25" s="55">
        <v>0</v>
      </c>
      <c r="G25" s="55">
        <v>1293</v>
      </c>
      <c r="H25" s="55">
        <v>117</v>
      </c>
      <c r="I25" s="55">
        <v>0</v>
      </c>
      <c r="J25" s="55">
        <v>0</v>
      </c>
      <c r="K25" s="55">
        <v>0</v>
      </c>
      <c r="L25" s="55">
        <v>196</v>
      </c>
    </row>
    <row r="26" spans="1:12" x14ac:dyDescent="0.3">
      <c r="A26" s="54" t="s">
        <v>183</v>
      </c>
      <c r="B26" s="55">
        <v>9062855</v>
      </c>
      <c r="C26" s="54" t="s">
        <v>162</v>
      </c>
      <c r="D26" s="55">
        <v>72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72</v>
      </c>
    </row>
    <row r="27" spans="1:12" x14ac:dyDescent="0.3">
      <c r="A27" s="54" t="s">
        <v>183</v>
      </c>
      <c r="B27" s="55">
        <v>9062855</v>
      </c>
      <c r="C27" s="54" t="s">
        <v>163</v>
      </c>
      <c r="D27" s="55">
        <v>0</v>
      </c>
      <c r="E27" s="55">
        <v>40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40</v>
      </c>
    </row>
    <row r="28" spans="1:12" x14ac:dyDescent="0.3">
      <c r="A28" s="54" t="s">
        <v>183</v>
      </c>
      <c r="B28" s="55">
        <v>9062855</v>
      </c>
      <c r="C28" s="54" t="s">
        <v>126</v>
      </c>
      <c r="D28" s="55">
        <v>0</v>
      </c>
      <c r="E28" s="55">
        <v>50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50</v>
      </c>
    </row>
    <row r="29" spans="1:12" x14ac:dyDescent="0.3">
      <c r="A29" s="54" t="s">
        <v>183</v>
      </c>
      <c r="B29" s="55">
        <v>9062855</v>
      </c>
      <c r="C29" s="54" t="s">
        <v>127</v>
      </c>
      <c r="D29" s="55">
        <v>194</v>
      </c>
      <c r="E29" s="55">
        <v>603</v>
      </c>
      <c r="F29" s="55">
        <v>0</v>
      </c>
      <c r="G29" s="55">
        <v>700</v>
      </c>
      <c r="H29" s="55">
        <v>0</v>
      </c>
      <c r="I29" s="55">
        <v>0</v>
      </c>
      <c r="J29" s="55">
        <v>0</v>
      </c>
      <c r="K29" s="55">
        <v>0</v>
      </c>
      <c r="L29" s="55">
        <v>97</v>
      </c>
    </row>
    <row r="30" spans="1:12" x14ac:dyDescent="0.3">
      <c r="A30" s="54" t="s">
        <v>183</v>
      </c>
      <c r="B30" s="55">
        <v>9062855</v>
      </c>
      <c r="C30" s="54" t="s">
        <v>129</v>
      </c>
      <c r="D30" s="55">
        <v>100</v>
      </c>
      <c r="E30" s="55">
        <v>540</v>
      </c>
      <c r="F30" s="55">
        <v>0</v>
      </c>
      <c r="G30" s="55">
        <v>640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</row>
    <row r="31" spans="1:12" x14ac:dyDescent="0.3">
      <c r="A31" s="54" t="s">
        <v>183</v>
      </c>
      <c r="B31" s="55">
        <v>9062855</v>
      </c>
      <c r="C31" s="54" t="s">
        <v>128</v>
      </c>
      <c r="D31" s="55">
        <v>120</v>
      </c>
      <c r="E31" s="55">
        <v>0</v>
      </c>
      <c r="F31" s="55">
        <v>0</v>
      </c>
      <c r="G31" s="55">
        <v>95</v>
      </c>
      <c r="H31" s="55">
        <v>0</v>
      </c>
      <c r="I31" s="55">
        <v>0</v>
      </c>
      <c r="J31" s="55">
        <v>0</v>
      </c>
      <c r="K31" s="55">
        <v>0</v>
      </c>
      <c r="L31" s="55">
        <v>25</v>
      </c>
    </row>
    <row r="32" spans="1:12" x14ac:dyDescent="0.3">
      <c r="A32" s="54" t="s">
        <v>183</v>
      </c>
      <c r="B32" s="55">
        <v>9062855</v>
      </c>
      <c r="C32" s="54" t="s">
        <v>164</v>
      </c>
      <c r="D32" s="55">
        <v>10</v>
      </c>
      <c r="E32" s="55">
        <v>0</v>
      </c>
      <c r="F32" s="55">
        <v>0</v>
      </c>
      <c r="G32" s="55">
        <v>10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</row>
    <row r="33" spans="1:12" x14ac:dyDescent="0.3">
      <c r="A33" s="54" t="s">
        <v>183</v>
      </c>
      <c r="B33" s="55">
        <v>9062855</v>
      </c>
      <c r="C33" s="54" t="s">
        <v>132</v>
      </c>
      <c r="D33" s="55">
        <v>85</v>
      </c>
      <c r="E33" s="55">
        <v>200</v>
      </c>
      <c r="F33" s="55">
        <v>0</v>
      </c>
      <c r="G33" s="55">
        <v>60</v>
      </c>
      <c r="H33" s="55">
        <v>0</v>
      </c>
      <c r="I33" s="55">
        <v>0</v>
      </c>
      <c r="J33" s="55">
        <v>0</v>
      </c>
      <c r="K33" s="55">
        <v>0</v>
      </c>
      <c r="L33" s="55">
        <v>225</v>
      </c>
    </row>
    <row r="34" spans="1:12" x14ac:dyDescent="0.3">
      <c r="A34" s="54" t="s">
        <v>183</v>
      </c>
      <c r="B34" s="55">
        <v>9062855</v>
      </c>
      <c r="C34" s="54" t="s">
        <v>131</v>
      </c>
      <c r="D34" s="55">
        <v>40</v>
      </c>
      <c r="E34" s="55">
        <v>80</v>
      </c>
      <c r="F34" s="55">
        <v>0</v>
      </c>
      <c r="G34" s="55">
        <v>42</v>
      </c>
      <c r="H34" s="55">
        <v>0</v>
      </c>
      <c r="I34" s="55">
        <v>0</v>
      </c>
      <c r="J34" s="55">
        <v>0</v>
      </c>
      <c r="K34" s="55">
        <v>0</v>
      </c>
      <c r="L34" s="55">
        <v>78</v>
      </c>
    </row>
    <row r="35" spans="1:12" x14ac:dyDescent="0.3">
      <c r="A35" s="54" t="s">
        <v>183</v>
      </c>
      <c r="B35" s="55">
        <v>9062855</v>
      </c>
      <c r="C35" s="54" t="s">
        <v>130</v>
      </c>
      <c r="D35" s="55">
        <v>101</v>
      </c>
      <c r="E35" s="55">
        <v>300</v>
      </c>
      <c r="F35" s="55">
        <v>0</v>
      </c>
      <c r="G35" s="55">
        <v>293</v>
      </c>
      <c r="H35" s="55">
        <v>50</v>
      </c>
      <c r="I35" s="55">
        <v>0</v>
      </c>
      <c r="J35" s="55">
        <v>0</v>
      </c>
      <c r="K35" s="55">
        <v>0</v>
      </c>
      <c r="L35" s="55">
        <v>158</v>
      </c>
    </row>
    <row r="36" spans="1:12" x14ac:dyDescent="0.3">
      <c r="A36" s="54" t="s">
        <v>183</v>
      </c>
      <c r="B36" s="55">
        <v>9062855</v>
      </c>
      <c r="C36" s="54" t="s">
        <v>133</v>
      </c>
      <c r="D36" s="55">
        <v>0</v>
      </c>
      <c r="E36" s="55">
        <v>10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10</v>
      </c>
    </row>
    <row r="37" spans="1:12" x14ac:dyDescent="0.3">
      <c r="A37" s="54" t="s">
        <v>183</v>
      </c>
      <c r="B37" s="55">
        <v>9062855</v>
      </c>
      <c r="C37" s="54" t="s">
        <v>134</v>
      </c>
      <c r="D37" s="55">
        <v>-10</v>
      </c>
      <c r="E37" s="55">
        <v>40</v>
      </c>
      <c r="F37" s="55">
        <v>0</v>
      </c>
      <c r="G37" s="55">
        <v>20</v>
      </c>
      <c r="H37" s="55">
        <v>0</v>
      </c>
      <c r="I37" s="55">
        <v>0</v>
      </c>
      <c r="J37" s="55">
        <v>0</v>
      </c>
      <c r="K37" s="55">
        <v>0</v>
      </c>
      <c r="L37" s="55">
        <v>10</v>
      </c>
    </row>
    <row r="38" spans="1:12" x14ac:dyDescent="0.3">
      <c r="A38" s="54" t="s">
        <v>183</v>
      </c>
      <c r="B38" s="55">
        <v>9062855</v>
      </c>
      <c r="C38" s="54" t="s">
        <v>135</v>
      </c>
      <c r="D38" s="55">
        <v>43</v>
      </c>
      <c r="E38" s="55">
        <v>10</v>
      </c>
      <c r="F38" s="55">
        <v>0</v>
      </c>
      <c r="G38" s="55">
        <v>28</v>
      </c>
      <c r="H38" s="55">
        <v>0</v>
      </c>
      <c r="I38" s="55">
        <v>0</v>
      </c>
      <c r="J38" s="55">
        <v>0</v>
      </c>
      <c r="K38" s="55">
        <v>0</v>
      </c>
      <c r="L38" s="55">
        <v>25</v>
      </c>
    </row>
    <row r="39" spans="1:12" x14ac:dyDescent="0.3">
      <c r="A39" s="54" t="s">
        <v>183</v>
      </c>
      <c r="B39" s="55">
        <v>9062855</v>
      </c>
      <c r="C39" s="54" t="s">
        <v>137</v>
      </c>
      <c r="D39" s="55">
        <v>0</v>
      </c>
      <c r="E39" s="55">
        <v>100</v>
      </c>
      <c r="F39" s="55">
        <v>0</v>
      </c>
      <c r="G39" s="55">
        <v>25</v>
      </c>
      <c r="H39" s="55">
        <v>0</v>
      </c>
      <c r="I39" s="55">
        <v>0</v>
      </c>
      <c r="J39" s="55">
        <v>0</v>
      </c>
      <c r="K39" s="55">
        <v>0</v>
      </c>
      <c r="L39" s="55">
        <v>75</v>
      </c>
    </row>
    <row r="40" spans="1:12" x14ac:dyDescent="0.3">
      <c r="A40" s="54" t="s">
        <v>183</v>
      </c>
      <c r="B40" s="55">
        <v>9062855</v>
      </c>
      <c r="C40" s="54" t="s">
        <v>165</v>
      </c>
      <c r="D40" s="55">
        <v>4</v>
      </c>
      <c r="E40" s="55">
        <v>80</v>
      </c>
      <c r="F40" s="55">
        <v>0</v>
      </c>
      <c r="G40" s="55">
        <v>30</v>
      </c>
      <c r="H40" s="55">
        <v>10</v>
      </c>
      <c r="I40" s="55">
        <v>0</v>
      </c>
      <c r="J40" s="55">
        <v>0</v>
      </c>
      <c r="K40" s="55">
        <v>0</v>
      </c>
      <c r="L40" s="55">
        <v>64</v>
      </c>
    </row>
    <row r="41" spans="1:12" x14ac:dyDescent="0.3">
      <c r="A41" s="54" t="s">
        <v>183</v>
      </c>
      <c r="B41" s="55">
        <v>9062855</v>
      </c>
      <c r="C41" s="54" t="s">
        <v>136</v>
      </c>
      <c r="D41" s="55">
        <v>50</v>
      </c>
      <c r="E41" s="55">
        <v>1250</v>
      </c>
      <c r="F41" s="55">
        <v>0</v>
      </c>
      <c r="G41" s="55">
        <v>1390</v>
      </c>
      <c r="H41" s="55">
        <v>368</v>
      </c>
      <c r="I41" s="55">
        <v>0</v>
      </c>
      <c r="J41" s="55">
        <v>0</v>
      </c>
      <c r="K41" s="55">
        <v>0</v>
      </c>
      <c r="L41" s="55">
        <v>278</v>
      </c>
    </row>
    <row r="42" spans="1:12" x14ac:dyDescent="0.3">
      <c r="A42" s="54" t="s">
        <v>183</v>
      </c>
      <c r="B42" s="55">
        <v>9062855</v>
      </c>
      <c r="C42" s="54" t="s">
        <v>166</v>
      </c>
      <c r="D42" s="55">
        <v>9</v>
      </c>
      <c r="E42" s="55">
        <v>20</v>
      </c>
      <c r="F42" s="55">
        <v>0</v>
      </c>
      <c r="G42" s="55">
        <v>5</v>
      </c>
      <c r="H42" s="55">
        <v>0</v>
      </c>
      <c r="I42" s="55">
        <v>0</v>
      </c>
      <c r="J42" s="55">
        <v>0</v>
      </c>
      <c r="K42" s="55">
        <v>0</v>
      </c>
      <c r="L42" s="55">
        <v>24</v>
      </c>
    </row>
    <row r="43" spans="1:12" x14ac:dyDescent="0.3">
      <c r="A43" s="54" t="s">
        <v>183</v>
      </c>
      <c r="B43" s="55">
        <v>9062855</v>
      </c>
      <c r="C43" s="54" t="s">
        <v>168</v>
      </c>
      <c r="D43" s="55">
        <v>40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40</v>
      </c>
    </row>
    <row r="44" spans="1:12" x14ac:dyDescent="0.3">
      <c r="A44" s="54" t="s">
        <v>183</v>
      </c>
      <c r="B44" s="55">
        <v>9062855</v>
      </c>
      <c r="C44" s="54" t="s">
        <v>167</v>
      </c>
      <c r="D44" s="55">
        <v>139</v>
      </c>
      <c r="E44" s="55">
        <v>120</v>
      </c>
      <c r="F44" s="55">
        <v>0</v>
      </c>
      <c r="G44" s="55">
        <v>10</v>
      </c>
      <c r="H44" s="55">
        <v>0</v>
      </c>
      <c r="I44" s="55">
        <v>0</v>
      </c>
      <c r="J44" s="55">
        <v>0</v>
      </c>
      <c r="K44" s="55">
        <v>0</v>
      </c>
      <c r="L44" s="55">
        <v>249</v>
      </c>
    </row>
    <row r="45" spans="1:12" x14ac:dyDescent="0.3">
      <c r="A45" s="54" t="s">
        <v>183</v>
      </c>
      <c r="B45" s="55">
        <v>9062855</v>
      </c>
      <c r="C45" s="54" t="s">
        <v>140</v>
      </c>
      <c r="D45" s="55">
        <v>38</v>
      </c>
      <c r="E45" s="55">
        <v>60</v>
      </c>
      <c r="F45" s="55">
        <v>0</v>
      </c>
      <c r="G45" s="55">
        <v>40</v>
      </c>
      <c r="H45" s="55">
        <v>0</v>
      </c>
      <c r="I45" s="55">
        <v>0</v>
      </c>
      <c r="J45" s="55">
        <v>0</v>
      </c>
      <c r="K45" s="55">
        <v>0</v>
      </c>
      <c r="L45" s="55">
        <v>58</v>
      </c>
    </row>
    <row r="46" spans="1:12" x14ac:dyDescent="0.3">
      <c r="A46" s="54" t="s">
        <v>183</v>
      </c>
      <c r="B46" s="55">
        <v>9062855</v>
      </c>
      <c r="C46" s="54" t="s">
        <v>139</v>
      </c>
      <c r="D46" s="55">
        <v>141</v>
      </c>
      <c r="E46" s="55">
        <v>483</v>
      </c>
      <c r="F46" s="55">
        <v>0</v>
      </c>
      <c r="G46" s="55">
        <v>325</v>
      </c>
      <c r="H46" s="55">
        <v>0</v>
      </c>
      <c r="I46" s="55">
        <v>0</v>
      </c>
      <c r="J46" s="55">
        <v>0</v>
      </c>
      <c r="K46" s="55">
        <v>0</v>
      </c>
      <c r="L46" s="55">
        <v>299</v>
      </c>
    </row>
    <row r="47" spans="1:12" x14ac:dyDescent="0.3">
      <c r="A47" s="54" t="s">
        <v>183</v>
      </c>
      <c r="B47" s="55">
        <v>9062855</v>
      </c>
      <c r="C47" s="54" t="s">
        <v>138</v>
      </c>
      <c r="D47" s="55">
        <v>140</v>
      </c>
      <c r="E47" s="55">
        <v>500</v>
      </c>
      <c r="F47" s="55">
        <v>0</v>
      </c>
      <c r="G47" s="55">
        <v>328</v>
      </c>
      <c r="H47" s="55">
        <v>0</v>
      </c>
      <c r="I47" s="55">
        <v>0</v>
      </c>
      <c r="J47" s="55">
        <v>0</v>
      </c>
      <c r="K47" s="55">
        <v>0</v>
      </c>
      <c r="L47" s="55">
        <v>312</v>
      </c>
    </row>
    <row r="48" spans="1:12" x14ac:dyDescent="0.3">
      <c r="A48" s="54" t="s">
        <v>183</v>
      </c>
      <c r="B48" s="55">
        <v>9062855</v>
      </c>
      <c r="C48" s="54" t="s">
        <v>142</v>
      </c>
      <c r="D48" s="55">
        <v>0</v>
      </c>
      <c r="E48" s="55">
        <v>40</v>
      </c>
      <c r="F48" s="55">
        <v>0</v>
      </c>
      <c r="G48" s="55">
        <v>10</v>
      </c>
      <c r="H48" s="55">
        <v>0</v>
      </c>
      <c r="I48" s="55">
        <v>0</v>
      </c>
      <c r="J48" s="55">
        <v>0</v>
      </c>
      <c r="K48" s="55">
        <v>0</v>
      </c>
      <c r="L48" s="55">
        <v>30</v>
      </c>
    </row>
    <row r="49" spans="1:12" x14ac:dyDescent="0.3">
      <c r="A49" s="54" t="s">
        <v>183</v>
      </c>
      <c r="B49" s="55">
        <v>9062855</v>
      </c>
      <c r="C49" s="54" t="s">
        <v>141</v>
      </c>
      <c r="D49" s="55">
        <v>80</v>
      </c>
      <c r="E49" s="55">
        <v>80</v>
      </c>
      <c r="F49" s="55">
        <v>0</v>
      </c>
      <c r="G49" s="55">
        <v>20</v>
      </c>
      <c r="H49" s="55">
        <v>0</v>
      </c>
      <c r="I49" s="55">
        <v>0</v>
      </c>
      <c r="J49" s="55">
        <v>0</v>
      </c>
      <c r="K49" s="55">
        <v>0</v>
      </c>
      <c r="L49" s="55">
        <v>140</v>
      </c>
    </row>
    <row r="50" spans="1:12" x14ac:dyDescent="0.3">
      <c r="A50" s="54" t="s">
        <v>183</v>
      </c>
      <c r="B50" s="55">
        <v>9062855</v>
      </c>
      <c r="C50" s="54" t="s">
        <v>169</v>
      </c>
      <c r="D50" s="55">
        <v>29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29</v>
      </c>
    </row>
    <row r="51" spans="1:12" x14ac:dyDescent="0.3">
      <c r="A51" s="54" t="s">
        <v>183</v>
      </c>
      <c r="B51" s="55">
        <v>9062855</v>
      </c>
      <c r="C51" s="54" t="s">
        <v>170</v>
      </c>
      <c r="D51" s="55">
        <v>68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68</v>
      </c>
    </row>
    <row r="52" spans="1:12" x14ac:dyDescent="0.3">
      <c r="A52" s="54" t="s">
        <v>183</v>
      </c>
      <c r="B52" s="55">
        <v>9062855</v>
      </c>
      <c r="C52" s="54" t="s">
        <v>171</v>
      </c>
      <c r="D52" s="55">
        <v>561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561</v>
      </c>
    </row>
    <row r="53" spans="1:12" x14ac:dyDescent="0.3">
      <c r="A53" s="54" t="s">
        <v>183</v>
      </c>
      <c r="B53" s="55">
        <v>9062855</v>
      </c>
      <c r="C53" s="54" t="s">
        <v>144</v>
      </c>
      <c r="D53" s="55">
        <v>81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81</v>
      </c>
    </row>
    <row r="54" spans="1:12" x14ac:dyDescent="0.3">
      <c r="A54" s="54" t="s">
        <v>183</v>
      </c>
      <c r="B54" s="55">
        <v>9062855</v>
      </c>
      <c r="C54" s="54" t="s">
        <v>145</v>
      </c>
      <c r="D54" s="55">
        <v>135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135</v>
      </c>
    </row>
    <row r="55" spans="1:12" x14ac:dyDescent="0.3">
      <c r="A55" s="54" t="s">
        <v>183</v>
      </c>
      <c r="B55" s="55">
        <v>9062855</v>
      </c>
      <c r="C55" s="54" t="s">
        <v>146</v>
      </c>
      <c r="D55" s="55">
        <v>60</v>
      </c>
      <c r="E55" s="55">
        <v>0</v>
      </c>
      <c r="F55" s="55">
        <v>0</v>
      </c>
      <c r="G55" s="55">
        <v>7</v>
      </c>
      <c r="H55" s="55">
        <v>0</v>
      </c>
      <c r="I55" s="55">
        <v>0</v>
      </c>
      <c r="J55" s="55">
        <v>0</v>
      </c>
      <c r="K55" s="55">
        <v>0</v>
      </c>
      <c r="L55" s="55">
        <v>53</v>
      </c>
    </row>
    <row r="56" spans="1:12" x14ac:dyDescent="0.3">
      <c r="A56" s="54" t="s">
        <v>183</v>
      </c>
      <c r="B56" s="55">
        <v>9062855</v>
      </c>
      <c r="C56" s="54" t="s">
        <v>172</v>
      </c>
      <c r="D56" s="55">
        <v>16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16</v>
      </c>
    </row>
    <row r="57" spans="1:12" x14ac:dyDescent="0.3">
      <c r="A57" s="54" t="s">
        <v>183</v>
      </c>
      <c r="B57" s="55">
        <v>9062855</v>
      </c>
      <c r="C57" s="54" t="s">
        <v>143</v>
      </c>
      <c r="D57" s="55">
        <v>70</v>
      </c>
      <c r="E57" s="55">
        <v>0</v>
      </c>
      <c r="F57" s="55">
        <v>0</v>
      </c>
      <c r="G57" s="55">
        <v>13</v>
      </c>
      <c r="H57" s="55">
        <v>0</v>
      </c>
      <c r="I57" s="55">
        <v>0</v>
      </c>
      <c r="J57" s="55">
        <v>0</v>
      </c>
      <c r="K57" s="55">
        <v>0</v>
      </c>
      <c r="L57" s="55">
        <v>57</v>
      </c>
    </row>
    <row r="58" spans="1:12" x14ac:dyDescent="0.3">
      <c r="A58" s="54" t="s">
        <v>183</v>
      </c>
      <c r="B58" s="55">
        <v>9062855</v>
      </c>
      <c r="C58" s="54" t="s">
        <v>173</v>
      </c>
      <c r="D58" s="55">
        <v>0</v>
      </c>
      <c r="E58" s="55">
        <v>20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20</v>
      </c>
    </row>
    <row r="59" spans="1:12" x14ac:dyDescent="0.3">
      <c r="A59" s="54" t="s">
        <v>183</v>
      </c>
      <c r="B59" s="55">
        <v>9062855</v>
      </c>
      <c r="C59" s="54" t="s">
        <v>147</v>
      </c>
      <c r="D59" s="55">
        <v>0</v>
      </c>
      <c r="E59" s="55">
        <v>5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5</v>
      </c>
    </row>
    <row r="60" spans="1:12" x14ac:dyDescent="0.3">
      <c r="A60" s="54" t="s">
        <v>183</v>
      </c>
      <c r="B60" s="55">
        <v>9062855</v>
      </c>
      <c r="C60" s="54" t="s">
        <v>148</v>
      </c>
      <c r="D60" s="55">
        <v>43</v>
      </c>
      <c r="E60" s="55">
        <v>130</v>
      </c>
      <c r="F60" s="55">
        <v>0</v>
      </c>
      <c r="G60" s="55">
        <v>50</v>
      </c>
      <c r="H60" s="55">
        <v>0</v>
      </c>
      <c r="I60" s="55">
        <v>0</v>
      </c>
      <c r="J60" s="55">
        <v>0</v>
      </c>
      <c r="K60" s="55">
        <v>0</v>
      </c>
      <c r="L60" s="55">
        <v>123</v>
      </c>
    </row>
    <row r="61" spans="1:12" x14ac:dyDescent="0.3">
      <c r="A61" s="54" t="s">
        <v>183</v>
      </c>
      <c r="B61" s="55">
        <v>9062855</v>
      </c>
      <c r="C61" s="54" t="s">
        <v>150</v>
      </c>
      <c r="D61" s="55">
        <v>78</v>
      </c>
      <c r="E61" s="55">
        <v>360</v>
      </c>
      <c r="F61" s="55">
        <v>0</v>
      </c>
      <c r="G61" s="55">
        <v>311</v>
      </c>
      <c r="H61" s="55">
        <v>20</v>
      </c>
      <c r="I61" s="55">
        <v>0</v>
      </c>
      <c r="J61" s="55">
        <v>0</v>
      </c>
      <c r="K61" s="55">
        <v>0</v>
      </c>
      <c r="L61" s="55">
        <v>147</v>
      </c>
    </row>
    <row r="62" spans="1:12" x14ac:dyDescent="0.3">
      <c r="A62" s="54" t="s">
        <v>183</v>
      </c>
      <c r="B62" s="55">
        <v>9062855</v>
      </c>
      <c r="C62" s="54" t="s">
        <v>149</v>
      </c>
      <c r="D62" s="55">
        <v>230</v>
      </c>
      <c r="E62" s="55">
        <v>280</v>
      </c>
      <c r="F62" s="55">
        <v>0</v>
      </c>
      <c r="G62" s="55">
        <v>235</v>
      </c>
      <c r="H62" s="55">
        <v>0</v>
      </c>
      <c r="I62" s="55">
        <v>0</v>
      </c>
      <c r="J62" s="55">
        <v>0</v>
      </c>
      <c r="K62" s="55">
        <v>0</v>
      </c>
      <c r="L62" s="55">
        <v>275</v>
      </c>
    </row>
    <row r="63" spans="1:12" x14ac:dyDescent="0.3">
      <c r="A63" s="54" t="s">
        <v>183</v>
      </c>
      <c r="B63" s="55">
        <v>9062855</v>
      </c>
      <c r="C63" s="54" t="s">
        <v>151</v>
      </c>
      <c r="D63" s="55">
        <v>30</v>
      </c>
      <c r="E63" s="55">
        <v>0</v>
      </c>
      <c r="F63" s="55">
        <v>0</v>
      </c>
      <c r="G63" s="55">
        <v>5</v>
      </c>
      <c r="H63" s="55">
        <v>0</v>
      </c>
      <c r="I63" s="55">
        <v>0</v>
      </c>
      <c r="J63" s="55">
        <v>0</v>
      </c>
      <c r="K63" s="55">
        <v>0</v>
      </c>
      <c r="L63" s="55">
        <v>25</v>
      </c>
    </row>
    <row r="64" spans="1:12" x14ac:dyDescent="0.3">
      <c r="A64" s="54" t="s">
        <v>183</v>
      </c>
      <c r="B64" s="55">
        <v>9062855</v>
      </c>
      <c r="C64" s="54" t="s">
        <v>174</v>
      </c>
      <c r="D64" s="55">
        <v>20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20</v>
      </c>
    </row>
    <row r="65" spans="1:12" x14ac:dyDescent="0.3">
      <c r="A65" s="54" t="s">
        <v>183</v>
      </c>
      <c r="B65" s="55">
        <v>9062855</v>
      </c>
      <c r="C65" s="54" t="s">
        <v>152</v>
      </c>
      <c r="D65" s="55">
        <v>0</v>
      </c>
      <c r="E65" s="55">
        <v>40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40</v>
      </c>
    </row>
    <row r="66" spans="1:12" x14ac:dyDescent="0.3">
      <c r="A66" s="54" t="s">
        <v>183</v>
      </c>
      <c r="B66" s="55">
        <v>9062855</v>
      </c>
      <c r="C66" s="54" t="s">
        <v>175</v>
      </c>
      <c r="D66" s="55">
        <v>10</v>
      </c>
      <c r="E66" s="55">
        <v>20</v>
      </c>
      <c r="F66" s="55">
        <v>0</v>
      </c>
      <c r="G66" s="55">
        <v>1</v>
      </c>
      <c r="H66" s="55">
        <v>0</v>
      </c>
      <c r="I66" s="55">
        <v>0</v>
      </c>
      <c r="J66" s="55">
        <v>0</v>
      </c>
      <c r="K66" s="55">
        <v>0</v>
      </c>
      <c r="L66" s="55">
        <v>29</v>
      </c>
    </row>
    <row r="67" spans="1:12" x14ac:dyDescent="0.3">
      <c r="A67" s="54" t="s">
        <v>183</v>
      </c>
      <c r="B67" s="55">
        <v>9062855</v>
      </c>
      <c r="C67" s="54" t="s">
        <v>154</v>
      </c>
      <c r="D67" s="55">
        <v>135</v>
      </c>
      <c r="E67" s="55">
        <v>120</v>
      </c>
      <c r="F67" s="55">
        <v>0</v>
      </c>
      <c r="G67" s="55">
        <v>67</v>
      </c>
      <c r="H67" s="55">
        <v>0</v>
      </c>
      <c r="I67" s="55">
        <v>0</v>
      </c>
      <c r="J67" s="55">
        <v>0</v>
      </c>
      <c r="K67" s="55">
        <v>0</v>
      </c>
      <c r="L67" s="55">
        <v>188</v>
      </c>
    </row>
    <row r="68" spans="1:12" x14ac:dyDescent="0.3">
      <c r="A68" s="54" t="s">
        <v>183</v>
      </c>
      <c r="B68" s="55">
        <v>9062855</v>
      </c>
      <c r="C68" s="54" t="s">
        <v>153</v>
      </c>
      <c r="D68" s="55">
        <v>55</v>
      </c>
      <c r="E68" s="55">
        <v>120</v>
      </c>
      <c r="F68" s="55">
        <v>0</v>
      </c>
      <c r="G68" s="55">
        <v>25</v>
      </c>
      <c r="H68" s="55">
        <v>0</v>
      </c>
      <c r="I68" s="55">
        <v>0</v>
      </c>
      <c r="J68" s="55">
        <v>0</v>
      </c>
      <c r="K68" s="55">
        <v>0</v>
      </c>
      <c r="L68" s="55">
        <v>150</v>
      </c>
    </row>
    <row r="69" spans="1:12" x14ac:dyDescent="0.3">
      <c r="A69" s="54" t="s">
        <v>183</v>
      </c>
      <c r="B69" s="55">
        <v>9062855</v>
      </c>
      <c r="C69" s="54" t="s">
        <v>160</v>
      </c>
      <c r="D69" s="55">
        <v>68</v>
      </c>
      <c r="E69" s="55">
        <v>40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108</v>
      </c>
    </row>
    <row r="70" spans="1:12" x14ac:dyDescent="0.3">
      <c r="A70" s="54" t="s">
        <v>183</v>
      </c>
      <c r="B70" s="55">
        <v>9062855</v>
      </c>
      <c r="C70" s="54" t="s">
        <v>156</v>
      </c>
      <c r="D70" s="55">
        <v>0</v>
      </c>
      <c r="E70" s="55">
        <v>570</v>
      </c>
      <c r="F70" s="55">
        <v>0</v>
      </c>
      <c r="G70" s="55">
        <v>861</v>
      </c>
      <c r="H70" s="55">
        <v>22</v>
      </c>
      <c r="I70" s="55">
        <v>0</v>
      </c>
      <c r="J70" s="55">
        <v>0</v>
      </c>
      <c r="K70" s="55">
        <v>0</v>
      </c>
      <c r="L70" s="55">
        <v>-269</v>
      </c>
    </row>
    <row r="71" spans="1:12" x14ac:dyDescent="0.3">
      <c r="A71" s="54" t="s">
        <v>183</v>
      </c>
      <c r="B71" s="55">
        <v>9062855</v>
      </c>
      <c r="C71" s="54" t="s">
        <v>157</v>
      </c>
      <c r="D71" s="55">
        <v>0</v>
      </c>
      <c r="E71" s="55">
        <v>30</v>
      </c>
      <c r="F71" s="55">
        <v>0</v>
      </c>
      <c r="G71" s="55">
        <v>12</v>
      </c>
      <c r="H71" s="55">
        <v>0</v>
      </c>
      <c r="I71" s="55">
        <v>0</v>
      </c>
      <c r="J71" s="55">
        <v>0</v>
      </c>
      <c r="K71" s="55">
        <v>0</v>
      </c>
      <c r="L71" s="55">
        <v>18</v>
      </c>
    </row>
    <row r="72" spans="1:12" x14ac:dyDescent="0.3">
      <c r="A72" s="54" t="s">
        <v>183</v>
      </c>
      <c r="B72" s="55">
        <v>9062855</v>
      </c>
      <c r="C72" s="54" t="s">
        <v>159</v>
      </c>
      <c r="D72" s="55">
        <v>0</v>
      </c>
      <c r="E72" s="55">
        <v>240</v>
      </c>
      <c r="F72" s="55">
        <v>0</v>
      </c>
      <c r="G72" s="55">
        <v>215</v>
      </c>
      <c r="H72" s="55">
        <v>0</v>
      </c>
      <c r="I72" s="55">
        <v>0</v>
      </c>
      <c r="J72" s="55">
        <v>0</v>
      </c>
      <c r="K72" s="55">
        <v>0</v>
      </c>
      <c r="L72" s="55">
        <v>25</v>
      </c>
    </row>
    <row r="73" spans="1:12" x14ac:dyDescent="0.3">
      <c r="A73" s="54" t="s">
        <v>183</v>
      </c>
      <c r="B73" s="55">
        <v>9062855</v>
      </c>
      <c r="C73" s="54" t="s">
        <v>158</v>
      </c>
      <c r="D73" s="55">
        <v>0</v>
      </c>
      <c r="E73" s="55">
        <v>120</v>
      </c>
      <c r="F73" s="55">
        <v>0</v>
      </c>
      <c r="G73" s="55">
        <v>80</v>
      </c>
      <c r="H73" s="55">
        <v>0</v>
      </c>
      <c r="I73" s="55">
        <v>0</v>
      </c>
      <c r="J73" s="55">
        <v>0</v>
      </c>
      <c r="K73" s="55">
        <v>0</v>
      </c>
      <c r="L73" s="55">
        <v>40</v>
      </c>
    </row>
    <row r="74" spans="1:12" x14ac:dyDescent="0.3">
      <c r="A74" s="67" t="s">
        <v>184</v>
      </c>
      <c r="B74" s="54"/>
      <c r="C74" s="54"/>
      <c r="D74" s="55">
        <v>4536</v>
      </c>
      <c r="E74" s="55">
        <v>10071</v>
      </c>
      <c r="F74" s="55">
        <v>0</v>
      </c>
      <c r="G74" s="55">
        <v>9806</v>
      </c>
      <c r="H74" s="55">
        <v>681</v>
      </c>
      <c r="I74" s="55">
        <v>0</v>
      </c>
      <c r="J74" s="55">
        <v>0</v>
      </c>
      <c r="K74" s="55">
        <v>0</v>
      </c>
      <c r="L74" s="55">
        <v>5482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65"/>
  <sheetViews>
    <sheetView topLeftCell="A37" workbookViewId="0">
      <selection activeCell="B1" sqref="B1:B65"/>
    </sheetView>
  </sheetViews>
  <sheetFormatPr defaultRowHeight="14.4" x14ac:dyDescent="0.3"/>
  <sheetData>
    <row r="1" spans="1:3" x14ac:dyDescent="0.3">
      <c r="A1" t="s">
        <v>155</v>
      </c>
      <c r="B1">
        <f>VLOOKUP(A1,'[2]Product Master Sheet'!$B$2:$F$506,5,0)</f>
        <v>29</v>
      </c>
      <c r="C1">
        <v>0</v>
      </c>
    </row>
    <row r="2" spans="1:3" x14ac:dyDescent="0.3">
      <c r="A2" t="s">
        <v>23</v>
      </c>
      <c r="B2">
        <f>VLOOKUP(A2,'[2]Product Master Sheet'!$B$2:$F$506,5,0)</f>
        <v>33</v>
      </c>
      <c r="C2">
        <v>142</v>
      </c>
    </row>
    <row r="3" spans="1:3" x14ac:dyDescent="0.3">
      <c r="A3" t="s">
        <v>25</v>
      </c>
      <c r="B3">
        <f>VLOOKUP(A3,'[2]Product Master Sheet'!$B$2:$F$506,5,0)</f>
        <v>34</v>
      </c>
      <c r="C3">
        <v>5</v>
      </c>
    </row>
    <row r="4" spans="1:3" x14ac:dyDescent="0.3">
      <c r="A4" t="s">
        <v>26</v>
      </c>
      <c r="B4">
        <f>VLOOKUP(A4,'[2]Product Master Sheet'!$B$2:$F$506,5,0)</f>
        <v>35</v>
      </c>
      <c r="C4">
        <v>65</v>
      </c>
    </row>
    <row r="5" spans="1:3" x14ac:dyDescent="0.3">
      <c r="A5" t="s">
        <v>31</v>
      </c>
      <c r="B5">
        <f>VLOOKUP(A5,'[2]Product Master Sheet'!$B$2:$F$506,5,0)</f>
        <v>39</v>
      </c>
      <c r="C5">
        <v>239</v>
      </c>
    </row>
    <row r="6" spans="1:3" x14ac:dyDescent="0.3">
      <c r="A6" t="s">
        <v>116</v>
      </c>
      <c r="B6">
        <f>VLOOKUP(A6,'[2]Product Master Sheet'!$B$2:$F$506,5,0)</f>
        <v>40</v>
      </c>
      <c r="C6">
        <v>60</v>
      </c>
    </row>
    <row r="7" spans="1:3" x14ac:dyDescent="0.3">
      <c r="A7" t="s">
        <v>115</v>
      </c>
      <c r="B7">
        <f>VLOOKUP(A7,'[2]Product Master Sheet'!$B$2:$F$506,5,0)</f>
        <v>41</v>
      </c>
      <c r="C7">
        <v>80</v>
      </c>
    </row>
    <row r="8" spans="1:3" x14ac:dyDescent="0.3">
      <c r="A8" t="s">
        <v>117</v>
      </c>
      <c r="B8">
        <f>VLOOKUP(A8,'[2]Product Master Sheet'!$B$2:$F$506,5,0)</f>
        <v>42</v>
      </c>
      <c r="C8">
        <v>88</v>
      </c>
    </row>
    <row r="9" spans="1:3" x14ac:dyDescent="0.3">
      <c r="A9" t="s">
        <v>118</v>
      </c>
      <c r="B9">
        <f>VLOOKUP(A9,'[2]Product Master Sheet'!$B$2:$F$506,5,0)</f>
        <v>43</v>
      </c>
      <c r="C9">
        <v>110</v>
      </c>
    </row>
    <row r="10" spans="1:3" x14ac:dyDescent="0.3">
      <c r="A10" t="s">
        <v>119</v>
      </c>
      <c r="B10">
        <f>VLOOKUP(A10,'[2]Product Master Sheet'!$B$2:$F$506,5,0)</f>
        <v>111</v>
      </c>
      <c r="C10">
        <v>100</v>
      </c>
    </row>
    <row r="11" spans="1:3" x14ac:dyDescent="0.3">
      <c r="A11" t="s">
        <v>121</v>
      </c>
      <c r="B11">
        <f>VLOOKUP(A11,'[2]Product Master Sheet'!$B$2:$F$506,5,0)</f>
        <v>118</v>
      </c>
      <c r="C11">
        <v>53</v>
      </c>
    </row>
    <row r="12" spans="1:3" x14ac:dyDescent="0.3">
      <c r="A12" t="s">
        <v>120</v>
      </c>
      <c r="B12">
        <f>VLOOKUP(A12,'[2]Product Master Sheet'!$B$2:$F$506,5,0)</f>
        <v>120</v>
      </c>
      <c r="C12">
        <v>135</v>
      </c>
    </row>
    <row r="13" spans="1:3" x14ac:dyDescent="0.3">
      <c r="A13" t="s">
        <v>123</v>
      </c>
      <c r="B13">
        <f>VLOOKUP(A13,'[2]Product Master Sheet'!$B$2:$F$506,5,0)</f>
        <v>126</v>
      </c>
      <c r="C13">
        <v>40</v>
      </c>
    </row>
    <row r="14" spans="1:3" x14ac:dyDescent="0.3">
      <c r="A14" t="s">
        <v>125</v>
      </c>
      <c r="B14">
        <f>VLOOKUP(A14,'[2]Product Master Sheet'!$B$2:$F$506,5,0)</f>
        <v>139</v>
      </c>
      <c r="C14">
        <v>83</v>
      </c>
    </row>
    <row r="15" spans="1:3" x14ac:dyDescent="0.3">
      <c r="A15" t="s">
        <v>161</v>
      </c>
      <c r="B15">
        <f>VLOOKUP(A15,'[2]Product Master Sheet'!$B$2:$F$506,5,0)</f>
        <v>142</v>
      </c>
      <c r="C15">
        <v>119</v>
      </c>
    </row>
    <row r="16" spans="1:3" x14ac:dyDescent="0.3">
      <c r="A16" t="s">
        <v>124</v>
      </c>
      <c r="B16">
        <f>VLOOKUP(A16,'[2]Product Master Sheet'!$B$2:$F$506,5,0)</f>
        <v>143</v>
      </c>
      <c r="C16">
        <v>122</v>
      </c>
    </row>
    <row r="17" spans="1:3" x14ac:dyDescent="0.3">
      <c r="A17" t="s">
        <v>163</v>
      </c>
      <c r="B17">
        <f>VLOOKUP(A17,'[2]Product Master Sheet'!$B$2:$F$506,5,0)</f>
        <v>151</v>
      </c>
      <c r="C17">
        <v>0</v>
      </c>
    </row>
    <row r="18" spans="1:3" x14ac:dyDescent="0.3">
      <c r="A18" t="s">
        <v>126</v>
      </c>
      <c r="B18">
        <f>VLOOKUP(A18,'[2]Product Master Sheet'!$B$2:$F$506,5,0)</f>
        <v>152</v>
      </c>
      <c r="C18">
        <v>0</v>
      </c>
    </row>
    <row r="19" spans="1:3" x14ac:dyDescent="0.3">
      <c r="A19" t="s">
        <v>127</v>
      </c>
      <c r="B19">
        <f>VLOOKUP(A19,'[2]Product Master Sheet'!$B$2:$F$506,5,0)</f>
        <v>162</v>
      </c>
      <c r="C19">
        <v>194</v>
      </c>
    </row>
    <row r="20" spans="1:3" x14ac:dyDescent="0.3">
      <c r="A20" t="s">
        <v>129</v>
      </c>
      <c r="B20">
        <f>VLOOKUP(A20,'[2]Product Master Sheet'!$B$2:$F$506,5,0)</f>
        <v>163</v>
      </c>
      <c r="C20">
        <v>100</v>
      </c>
    </row>
    <row r="21" spans="1:3" x14ac:dyDescent="0.3">
      <c r="A21" t="s">
        <v>128</v>
      </c>
      <c r="B21">
        <f>VLOOKUP(A21,'[2]Product Master Sheet'!$B$2:$F$506,5,0)</f>
        <v>164</v>
      </c>
      <c r="C21">
        <v>120</v>
      </c>
    </row>
    <row r="22" spans="1:3" x14ac:dyDescent="0.3">
      <c r="A22" t="s">
        <v>164</v>
      </c>
      <c r="B22">
        <f>VLOOKUP(A22,'[2]Product Master Sheet'!$B$2:$F$506,5,0)</f>
        <v>178</v>
      </c>
      <c r="C22">
        <v>10</v>
      </c>
    </row>
    <row r="23" spans="1:3" x14ac:dyDescent="0.3">
      <c r="A23" t="s">
        <v>132</v>
      </c>
      <c r="B23">
        <f>VLOOKUP(A23,'[2]Product Master Sheet'!$B$2:$F$506,5,0)</f>
        <v>179</v>
      </c>
      <c r="C23">
        <v>85</v>
      </c>
    </row>
    <row r="24" spans="1:3" x14ac:dyDescent="0.3">
      <c r="A24" t="s">
        <v>131</v>
      </c>
      <c r="B24">
        <f>VLOOKUP(A24,'[2]Product Master Sheet'!$B$2:$F$506,5,0)</f>
        <v>181</v>
      </c>
      <c r="C24">
        <v>40</v>
      </c>
    </row>
    <row r="25" spans="1:3" x14ac:dyDescent="0.3">
      <c r="A25" t="s">
        <v>130</v>
      </c>
      <c r="B25">
        <f>VLOOKUP(A25,'[2]Product Master Sheet'!$B$2:$F$506,5,0)</f>
        <v>182</v>
      </c>
      <c r="C25">
        <v>101</v>
      </c>
    </row>
    <row r="26" spans="1:3" x14ac:dyDescent="0.3">
      <c r="A26" t="s">
        <v>133</v>
      </c>
      <c r="B26">
        <f>VLOOKUP(A26,'[2]Product Master Sheet'!$B$2:$F$506,5,0)</f>
        <v>204</v>
      </c>
      <c r="C26">
        <v>0</v>
      </c>
    </row>
    <row r="27" spans="1:3" x14ac:dyDescent="0.3">
      <c r="A27" t="s">
        <v>134</v>
      </c>
      <c r="B27">
        <f>VLOOKUP(A27,'[2]Product Master Sheet'!$B$2:$F$506,5,0)</f>
        <v>205</v>
      </c>
      <c r="C27">
        <v>-10</v>
      </c>
    </row>
    <row r="28" spans="1:3" x14ac:dyDescent="0.3">
      <c r="A28" t="s">
        <v>135</v>
      </c>
      <c r="B28">
        <f>VLOOKUP(A28,'[2]Product Master Sheet'!$B$2:$F$506,5,0)</f>
        <v>206</v>
      </c>
      <c r="C28">
        <v>43</v>
      </c>
    </row>
    <row r="29" spans="1:3" x14ac:dyDescent="0.3">
      <c r="A29" t="s">
        <v>137</v>
      </c>
      <c r="B29">
        <f>VLOOKUP(A29,'[2]Product Master Sheet'!$B$2:$F$506,5,0)</f>
        <v>215</v>
      </c>
      <c r="C29">
        <v>0</v>
      </c>
    </row>
    <row r="30" spans="1:3" x14ac:dyDescent="0.3">
      <c r="A30" t="s">
        <v>165</v>
      </c>
      <c r="B30">
        <f>VLOOKUP(A30,'[2]Product Master Sheet'!$B$2:$F$506,5,0)</f>
        <v>217</v>
      </c>
      <c r="C30">
        <v>4</v>
      </c>
    </row>
    <row r="31" spans="1:3" x14ac:dyDescent="0.3">
      <c r="A31" t="s">
        <v>136</v>
      </c>
      <c r="B31">
        <f>VLOOKUP(A31,'[2]Product Master Sheet'!$B$2:$F$506,5,0)</f>
        <v>219</v>
      </c>
      <c r="C31">
        <v>50</v>
      </c>
    </row>
    <row r="32" spans="1:3" x14ac:dyDescent="0.3">
      <c r="A32" t="s">
        <v>166</v>
      </c>
      <c r="B32">
        <f>VLOOKUP(A32,'[2]Product Master Sheet'!$B$2:$F$506,5,0)</f>
        <v>275</v>
      </c>
      <c r="C32">
        <v>9</v>
      </c>
    </row>
    <row r="33" spans="1:3" x14ac:dyDescent="0.3">
      <c r="A33" t="s">
        <v>167</v>
      </c>
      <c r="B33">
        <f>VLOOKUP(A33,'[2]Product Master Sheet'!$B$2:$F$506,5,0)</f>
        <v>277</v>
      </c>
      <c r="C33">
        <v>139</v>
      </c>
    </row>
    <row r="34" spans="1:3" x14ac:dyDescent="0.3">
      <c r="A34" t="s">
        <v>140</v>
      </c>
      <c r="B34">
        <f>VLOOKUP(A34,'[2]Product Master Sheet'!$B$2:$F$506,5,0)</f>
        <v>292</v>
      </c>
      <c r="C34">
        <v>38</v>
      </c>
    </row>
    <row r="35" spans="1:3" x14ac:dyDescent="0.3">
      <c r="A35" t="s">
        <v>139</v>
      </c>
      <c r="B35">
        <f>VLOOKUP(A35,'[2]Product Master Sheet'!$B$2:$F$506,5,0)</f>
        <v>293</v>
      </c>
      <c r="C35">
        <v>141</v>
      </c>
    </row>
    <row r="36" spans="1:3" x14ac:dyDescent="0.3">
      <c r="A36" t="s">
        <v>138</v>
      </c>
      <c r="B36">
        <f>VLOOKUP(A36,'[2]Product Master Sheet'!$B$2:$F$506,5,0)</f>
        <v>294</v>
      </c>
      <c r="C36">
        <v>140</v>
      </c>
    </row>
    <row r="37" spans="1:3" x14ac:dyDescent="0.3">
      <c r="A37" t="s">
        <v>142</v>
      </c>
      <c r="B37">
        <f>VLOOKUP(A37,'[2]Product Master Sheet'!$B$2:$F$506,5,0)</f>
        <v>305</v>
      </c>
      <c r="C37">
        <v>0</v>
      </c>
    </row>
    <row r="38" spans="1:3" x14ac:dyDescent="0.3">
      <c r="A38" t="s">
        <v>141</v>
      </c>
      <c r="B38">
        <f>VLOOKUP(A38,'[2]Product Master Sheet'!$B$2:$F$506,5,0)</f>
        <v>306</v>
      </c>
      <c r="C38">
        <v>80</v>
      </c>
    </row>
    <row r="39" spans="1:3" x14ac:dyDescent="0.3">
      <c r="A39" t="s">
        <v>146</v>
      </c>
      <c r="B39">
        <f>VLOOKUP(A39,'[2]Product Master Sheet'!$B$2:$F$506,5,0)</f>
        <v>326</v>
      </c>
      <c r="C39">
        <v>60</v>
      </c>
    </row>
    <row r="40" spans="1:3" x14ac:dyDescent="0.3">
      <c r="A40" t="s">
        <v>143</v>
      </c>
      <c r="B40">
        <f>VLOOKUP(A40,'[2]Product Master Sheet'!$B$2:$F$506,5,0)</f>
        <v>331</v>
      </c>
      <c r="C40">
        <v>70</v>
      </c>
    </row>
    <row r="41" spans="1:3" x14ac:dyDescent="0.3">
      <c r="A41" t="s">
        <v>173</v>
      </c>
      <c r="B41">
        <f>VLOOKUP(A41,'[2]Product Master Sheet'!$B$2:$F$506,5,0)</f>
        <v>338</v>
      </c>
      <c r="C41">
        <v>0</v>
      </c>
    </row>
    <row r="42" spans="1:3" x14ac:dyDescent="0.3">
      <c r="A42" t="s">
        <v>147</v>
      </c>
      <c r="B42">
        <f>VLOOKUP(A42,'[2]Product Master Sheet'!$B$2:$F$506,5,0)</f>
        <v>339</v>
      </c>
      <c r="C42">
        <v>0</v>
      </c>
    </row>
    <row r="43" spans="1:3" x14ac:dyDescent="0.3">
      <c r="A43" t="s">
        <v>148</v>
      </c>
      <c r="B43">
        <f>VLOOKUP(A43,'[2]Product Master Sheet'!$B$2:$F$506,5,0)</f>
        <v>365</v>
      </c>
      <c r="C43">
        <v>43</v>
      </c>
    </row>
    <row r="44" spans="1:3" x14ac:dyDescent="0.3">
      <c r="A44" t="s">
        <v>150</v>
      </c>
      <c r="B44">
        <f>VLOOKUP(A44,'[2]Product Master Sheet'!$B$2:$F$506,5,0)</f>
        <v>366</v>
      </c>
      <c r="C44">
        <v>78</v>
      </c>
    </row>
    <row r="45" spans="1:3" x14ac:dyDescent="0.3">
      <c r="A45" t="s">
        <v>149</v>
      </c>
      <c r="B45">
        <f>VLOOKUP(A45,'[2]Product Master Sheet'!$B$2:$F$506,5,0)</f>
        <v>368</v>
      </c>
      <c r="C45">
        <v>230</v>
      </c>
    </row>
    <row r="46" spans="1:3" x14ac:dyDescent="0.3">
      <c r="A46" t="s">
        <v>151</v>
      </c>
      <c r="B46">
        <f>VLOOKUP(A46,'[2]Product Master Sheet'!$B$2:$F$506,5,0)</f>
        <v>373</v>
      </c>
      <c r="C46">
        <v>30</v>
      </c>
    </row>
    <row r="47" spans="1:3" x14ac:dyDescent="0.3">
      <c r="A47" t="s">
        <v>152</v>
      </c>
      <c r="B47">
        <f>VLOOKUP(A47,'[2]Product Master Sheet'!$B$2:$F$506,5,0)</f>
        <v>401</v>
      </c>
      <c r="C47">
        <v>0</v>
      </c>
    </row>
    <row r="48" spans="1:3" x14ac:dyDescent="0.3">
      <c r="A48" t="s">
        <v>175</v>
      </c>
      <c r="B48">
        <f>VLOOKUP(A48,'[2]Product Master Sheet'!$B$2:$F$506,5,0)</f>
        <v>403</v>
      </c>
      <c r="C48">
        <v>10</v>
      </c>
    </row>
    <row r="49" spans="1:3" x14ac:dyDescent="0.3">
      <c r="A49" t="s">
        <v>154</v>
      </c>
      <c r="B49">
        <f>VLOOKUP(A49,'[2]Product Master Sheet'!$B$2:$F$506,5,0)</f>
        <v>404</v>
      </c>
      <c r="C49">
        <v>135</v>
      </c>
    </row>
    <row r="50" spans="1:3" x14ac:dyDescent="0.3">
      <c r="A50" t="s">
        <v>153</v>
      </c>
      <c r="B50">
        <f>VLOOKUP(A50,'[2]Product Master Sheet'!$B$2:$F$506,5,0)</f>
        <v>405</v>
      </c>
      <c r="C50">
        <v>55</v>
      </c>
    </row>
    <row r="51" spans="1:3" x14ac:dyDescent="0.3">
      <c r="A51" t="s">
        <v>160</v>
      </c>
      <c r="B51">
        <f>VLOOKUP(A51,'[2]Product Master Sheet'!$B$2:$F$506,5,0)</f>
        <v>925</v>
      </c>
      <c r="C51">
        <v>68</v>
      </c>
    </row>
    <row r="52" spans="1:3" x14ac:dyDescent="0.3">
      <c r="A52" t="s">
        <v>156</v>
      </c>
      <c r="B52">
        <f>VLOOKUP(A52,'[2]Product Master Sheet'!$B$2:$F$506,5,0)</f>
        <v>993</v>
      </c>
      <c r="C52">
        <v>0</v>
      </c>
    </row>
    <row r="53" spans="1:3" x14ac:dyDescent="0.3">
      <c r="A53" t="s">
        <v>157</v>
      </c>
      <c r="B53">
        <f>VLOOKUP(A53,'[2]Product Master Sheet'!$B$2:$F$506,5,0)</f>
        <v>1395</v>
      </c>
      <c r="C53">
        <v>0</v>
      </c>
    </row>
    <row r="54" spans="1:3" x14ac:dyDescent="0.3">
      <c r="A54" t="s">
        <v>159</v>
      </c>
      <c r="B54">
        <f>VLOOKUP(A54,'[2]Product Master Sheet'!$B$2:$F$506,5,0)</f>
        <v>1396</v>
      </c>
      <c r="C54">
        <v>0</v>
      </c>
    </row>
    <row r="55" spans="1:3" x14ac:dyDescent="0.3">
      <c r="A55" t="s">
        <v>158</v>
      </c>
      <c r="B55">
        <f>VLOOKUP(A55,'[2]Product Master Sheet'!$B$2:$F$506,5,0)</f>
        <v>1397</v>
      </c>
      <c r="C55">
        <v>0</v>
      </c>
    </row>
    <row r="56" spans="1:3" x14ac:dyDescent="0.3">
      <c r="A56" t="s">
        <v>122</v>
      </c>
      <c r="B56">
        <f>VLOOKUP(A56,'[2]Product Master Sheet'!$B$2:$F$506,5,0)</f>
        <v>124</v>
      </c>
      <c r="C56">
        <v>10</v>
      </c>
    </row>
    <row r="57" spans="1:3" x14ac:dyDescent="0.3">
      <c r="A57" t="s">
        <v>144</v>
      </c>
      <c r="B57">
        <f>VLOOKUP(A57,'[2]Product Master Sheet'!$B$2:$F$506,5,0)</f>
        <v>324</v>
      </c>
      <c r="C57">
        <v>81</v>
      </c>
    </row>
    <row r="58" spans="1:3" x14ac:dyDescent="0.3">
      <c r="A58" t="s">
        <v>145</v>
      </c>
      <c r="B58">
        <f>VLOOKUP(A58,'[2]Product Master Sheet'!$B$2:$F$506,5,0)</f>
        <v>325</v>
      </c>
      <c r="C58">
        <v>135</v>
      </c>
    </row>
    <row r="59" spans="1:3" x14ac:dyDescent="0.3">
      <c r="A59" t="s">
        <v>162</v>
      </c>
      <c r="B59">
        <f>VLOOKUP(A59,'[2]Product Master Sheet'!$B$2:$F$506,5,0)</f>
        <v>145</v>
      </c>
      <c r="C59">
        <v>72</v>
      </c>
    </row>
    <row r="60" spans="1:3" x14ac:dyDescent="0.3">
      <c r="A60" t="s">
        <v>168</v>
      </c>
      <c r="B60">
        <f>VLOOKUP(A60,'[2]Product Master Sheet'!$B$2:$F$506,5,0)</f>
        <v>276</v>
      </c>
      <c r="C60">
        <v>40</v>
      </c>
    </row>
    <row r="61" spans="1:3" x14ac:dyDescent="0.3">
      <c r="A61" t="s">
        <v>169</v>
      </c>
      <c r="B61">
        <f>VLOOKUP(A61,'[2]Product Master Sheet'!$B$2:$F$506,5,0)</f>
        <v>313</v>
      </c>
      <c r="C61">
        <v>29</v>
      </c>
    </row>
    <row r="62" spans="1:3" x14ac:dyDescent="0.3">
      <c r="A62" t="s">
        <v>170</v>
      </c>
      <c r="B62">
        <f>VLOOKUP(A62,'[2]Product Master Sheet'!$B$2:$F$506,5,0)</f>
        <v>315</v>
      </c>
      <c r="C62">
        <v>68</v>
      </c>
    </row>
    <row r="63" spans="1:3" x14ac:dyDescent="0.3">
      <c r="A63" t="s">
        <v>171</v>
      </c>
      <c r="B63">
        <f>VLOOKUP(A63,'[2]Product Master Sheet'!$B$2:$F$506,5,0)</f>
        <v>317</v>
      </c>
      <c r="C63">
        <v>561</v>
      </c>
    </row>
    <row r="64" spans="1:3" x14ac:dyDescent="0.3">
      <c r="A64" t="s">
        <v>172</v>
      </c>
      <c r="B64">
        <f>VLOOKUP(A64,'[2]Product Master Sheet'!$B$2:$F$506,5,0)</f>
        <v>330</v>
      </c>
      <c r="C64">
        <v>16</v>
      </c>
    </row>
    <row r="65" spans="1:3" x14ac:dyDescent="0.3">
      <c r="A65" t="s">
        <v>174</v>
      </c>
      <c r="B65">
        <f>VLOOKUP(A65,'[2]Product Master Sheet'!$B$2:$F$506,5,0)</f>
        <v>400</v>
      </c>
      <c r="C65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68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75" t="s">
        <v>186</v>
      </c>
      <c r="C1" s="76"/>
      <c r="D1" s="76"/>
      <c r="E1" s="76"/>
      <c r="F1" s="76"/>
      <c r="G1" s="76"/>
      <c r="H1" s="76"/>
      <c r="I1" s="76"/>
      <c r="J1" s="77"/>
      <c r="K1" s="75" t="s">
        <v>187</v>
      </c>
      <c r="L1" s="76"/>
      <c r="M1" s="76"/>
      <c r="N1" s="76"/>
      <c r="O1" s="76"/>
      <c r="P1" s="76"/>
      <c r="Q1" s="76"/>
      <c r="R1" s="76"/>
      <c r="S1" s="77"/>
      <c r="T1" s="75" t="s">
        <v>13</v>
      </c>
      <c r="U1" s="76"/>
      <c r="V1" s="76"/>
      <c r="W1" s="76"/>
      <c r="X1" s="76"/>
      <c r="Y1" s="76"/>
      <c r="Z1" s="76"/>
      <c r="AA1" s="76"/>
      <c r="AB1" s="7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155</v>
      </c>
      <c r="B4" s="20">
        <v>0</v>
      </c>
      <c r="C4" s="20">
        <v>40</v>
      </c>
      <c r="D4" s="20">
        <v>0</v>
      </c>
      <c r="E4" s="20">
        <v>10</v>
      </c>
      <c r="F4" s="20">
        <v>0</v>
      </c>
      <c r="G4" s="20">
        <v>0</v>
      </c>
      <c r="H4" s="20">
        <v>0</v>
      </c>
      <c r="I4" s="20">
        <v>0</v>
      </c>
      <c r="J4" s="20">
        <v>30</v>
      </c>
      <c r="K4" s="27">
        <v>0</v>
      </c>
      <c r="L4" s="28">
        <v>40</v>
      </c>
      <c r="M4" s="28">
        <v>0</v>
      </c>
      <c r="N4" s="28">
        <v>10</v>
      </c>
      <c r="O4" s="28">
        <v>0</v>
      </c>
      <c r="P4" s="28">
        <v>0</v>
      </c>
      <c r="Q4" s="28">
        <v>0</v>
      </c>
      <c r="R4" s="28">
        <v>0</v>
      </c>
      <c r="S4" s="26">
        <v>30</v>
      </c>
      <c r="T4" s="28">
        <f>B4-K4</f>
        <v>0</v>
      </c>
      <c r="U4" s="28">
        <f t="shared" ref="U4:U56" si="0">C4-L4</f>
        <v>0</v>
      </c>
      <c r="V4" s="28">
        <f t="shared" ref="V4:V56" si="1">D4-M4</f>
        <v>0</v>
      </c>
      <c r="W4" s="28">
        <f t="shared" ref="W4:W56" si="2">E4-N4</f>
        <v>0</v>
      </c>
      <c r="X4" s="28">
        <f t="shared" ref="X4:X56" si="3">F4-O4</f>
        <v>0</v>
      </c>
      <c r="Y4" s="28">
        <f t="shared" ref="Y4:Y56" si="4">G4-P4</f>
        <v>0</v>
      </c>
      <c r="Z4" s="28">
        <f t="shared" ref="Z4:Z56" si="5">H4-Q4</f>
        <v>0</v>
      </c>
      <c r="AA4" s="28">
        <f t="shared" ref="AA4:AA56" si="6">I4-R4</f>
        <v>0</v>
      </c>
      <c r="AB4" s="20">
        <f t="shared" ref="AB4:AB56" si="7">J4-S4</f>
        <v>0</v>
      </c>
      <c r="AC4" s="17" t="str">
        <f>IF(AND(T4=0,AB4=0),"Ok","Issue")</f>
        <v>Ok</v>
      </c>
    </row>
    <row r="5" spans="1:29" x14ac:dyDescent="0.3">
      <c r="A5" s="17" t="s">
        <v>23</v>
      </c>
      <c r="B5" s="20">
        <v>142</v>
      </c>
      <c r="C5" s="20">
        <v>160</v>
      </c>
      <c r="D5" s="20">
        <v>0</v>
      </c>
      <c r="E5" s="20">
        <v>265</v>
      </c>
      <c r="F5" s="20">
        <v>0</v>
      </c>
      <c r="G5" s="20">
        <v>0</v>
      </c>
      <c r="H5" s="20">
        <v>0</v>
      </c>
      <c r="I5" s="20">
        <v>0</v>
      </c>
      <c r="J5" s="20">
        <v>37</v>
      </c>
      <c r="K5" s="27">
        <v>142</v>
      </c>
      <c r="L5" s="20">
        <v>160</v>
      </c>
      <c r="M5" s="20">
        <v>0</v>
      </c>
      <c r="N5" s="20">
        <v>265</v>
      </c>
      <c r="O5" s="20">
        <v>0</v>
      </c>
      <c r="P5" s="20">
        <v>0</v>
      </c>
      <c r="Q5" s="20">
        <v>0</v>
      </c>
      <c r="R5" s="20">
        <v>0</v>
      </c>
      <c r="S5" s="26">
        <v>37</v>
      </c>
      <c r="T5" s="20">
        <f t="shared" ref="T5:AB57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7" si="9">IF(AND(T5=0,AB5=0),"Ok","Issue")</f>
        <v>Ok</v>
      </c>
    </row>
    <row r="6" spans="1:29" x14ac:dyDescent="0.3">
      <c r="A6" s="17" t="s">
        <v>25</v>
      </c>
      <c r="B6" s="20">
        <v>5</v>
      </c>
      <c r="C6" s="20">
        <v>80</v>
      </c>
      <c r="D6" s="20">
        <v>0</v>
      </c>
      <c r="E6" s="20">
        <v>49</v>
      </c>
      <c r="F6" s="20">
        <v>0</v>
      </c>
      <c r="G6" s="20">
        <v>0</v>
      </c>
      <c r="H6" s="20">
        <v>0</v>
      </c>
      <c r="I6" s="20">
        <v>0</v>
      </c>
      <c r="J6" s="26">
        <v>36</v>
      </c>
      <c r="K6" s="27">
        <v>5</v>
      </c>
      <c r="L6" s="20">
        <v>80</v>
      </c>
      <c r="M6" s="20">
        <v>0</v>
      </c>
      <c r="N6" s="20">
        <v>49</v>
      </c>
      <c r="O6" s="20">
        <v>0</v>
      </c>
      <c r="P6" s="20">
        <v>0</v>
      </c>
      <c r="Q6" s="20">
        <v>0</v>
      </c>
      <c r="R6" s="20">
        <v>0</v>
      </c>
      <c r="S6" s="26">
        <v>36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26</v>
      </c>
      <c r="B7" s="20">
        <v>65</v>
      </c>
      <c r="C7" s="20">
        <v>40</v>
      </c>
      <c r="D7" s="20">
        <v>0</v>
      </c>
      <c r="E7" s="20">
        <v>92</v>
      </c>
      <c r="F7" s="20">
        <v>0</v>
      </c>
      <c r="G7" s="20">
        <v>0</v>
      </c>
      <c r="H7" s="20">
        <v>0</v>
      </c>
      <c r="I7" s="20">
        <v>0</v>
      </c>
      <c r="J7" s="26">
        <v>13</v>
      </c>
      <c r="K7" s="27">
        <v>65</v>
      </c>
      <c r="L7" s="20">
        <v>40</v>
      </c>
      <c r="M7" s="20">
        <v>0</v>
      </c>
      <c r="N7" s="20">
        <v>92</v>
      </c>
      <c r="O7" s="20">
        <v>0</v>
      </c>
      <c r="P7" s="20">
        <v>0</v>
      </c>
      <c r="Q7" s="20">
        <v>0</v>
      </c>
      <c r="R7" s="20">
        <v>0</v>
      </c>
      <c r="S7" s="26">
        <v>13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31</v>
      </c>
      <c r="B8" s="20">
        <v>239</v>
      </c>
      <c r="C8" s="20">
        <v>300</v>
      </c>
      <c r="D8" s="20">
        <v>0</v>
      </c>
      <c r="E8" s="20">
        <v>215</v>
      </c>
      <c r="F8" s="20">
        <v>0</v>
      </c>
      <c r="G8" s="20">
        <v>0</v>
      </c>
      <c r="H8" s="20">
        <v>0</v>
      </c>
      <c r="I8" s="20">
        <v>0</v>
      </c>
      <c r="J8" s="26">
        <v>324</v>
      </c>
      <c r="K8" s="27">
        <v>239</v>
      </c>
      <c r="L8" s="20">
        <v>300</v>
      </c>
      <c r="M8" s="20">
        <v>0</v>
      </c>
      <c r="N8" s="20">
        <v>215</v>
      </c>
      <c r="O8" s="20">
        <v>0</v>
      </c>
      <c r="P8" s="20">
        <v>0</v>
      </c>
      <c r="Q8" s="20">
        <v>0</v>
      </c>
      <c r="R8" s="20">
        <v>0</v>
      </c>
      <c r="S8" s="26">
        <v>324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116</v>
      </c>
      <c r="B9" s="20">
        <v>60</v>
      </c>
      <c r="C9" s="20">
        <v>100</v>
      </c>
      <c r="D9" s="20">
        <v>0</v>
      </c>
      <c r="E9" s="20">
        <v>135</v>
      </c>
      <c r="F9" s="20">
        <v>0</v>
      </c>
      <c r="G9" s="20">
        <v>0</v>
      </c>
      <c r="H9" s="20">
        <v>0</v>
      </c>
      <c r="I9" s="20">
        <v>0</v>
      </c>
      <c r="J9" s="26">
        <v>25</v>
      </c>
      <c r="K9" s="27">
        <v>60</v>
      </c>
      <c r="L9" s="20">
        <v>100</v>
      </c>
      <c r="M9" s="20">
        <v>0</v>
      </c>
      <c r="N9" s="20">
        <v>135</v>
      </c>
      <c r="O9" s="20">
        <v>0</v>
      </c>
      <c r="P9" s="20">
        <v>0</v>
      </c>
      <c r="Q9" s="20">
        <v>0</v>
      </c>
      <c r="R9" s="20">
        <v>0</v>
      </c>
      <c r="S9" s="26">
        <v>25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115</v>
      </c>
      <c r="B10" s="20">
        <v>80</v>
      </c>
      <c r="C10" s="20">
        <v>0</v>
      </c>
      <c r="D10" s="20">
        <v>0</v>
      </c>
      <c r="E10" s="20">
        <v>20</v>
      </c>
      <c r="F10" s="20">
        <v>0</v>
      </c>
      <c r="G10" s="20">
        <v>0</v>
      </c>
      <c r="H10" s="20">
        <v>0</v>
      </c>
      <c r="I10" s="20">
        <v>0</v>
      </c>
      <c r="J10" s="26">
        <v>60</v>
      </c>
      <c r="K10" s="27">
        <v>80</v>
      </c>
      <c r="L10" s="20">
        <v>0</v>
      </c>
      <c r="M10" s="20">
        <v>0</v>
      </c>
      <c r="N10" s="20">
        <v>20</v>
      </c>
      <c r="O10" s="20">
        <v>0</v>
      </c>
      <c r="P10" s="20">
        <v>0</v>
      </c>
      <c r="Q10" s="20">
        <v>0</v>
      </c>
      <c r="R10" s="20">
        <v>0</v>
      </c>
      <c r="S10" s="26">
        <v>60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117</v>
      </c>
      <c r="B11" s="20">
        <v>88</v>
      </c>
      <c r="C11" s="20">
        <v>200</v>
      </c>
      <c r="D11" s="20">
        <v>0</v>
      </c>
      <c r="E11" s="20">
        <v>162</v>
      </c>
      <c r="F11" s="20">
        <v>0</v>
      </c>
      <c r="G11" s="20">
        <v>0</v>
      </c>
      <c r="H11" s="20">
        <v>0</v>
      </c>
      <c r="I11" s="20">
        <v>0</v>
      </c>
      <c r="J11" s="26">
        <v>126</v>
      </c>
      <c r="K11" s="27">
        <v>88</v>
      </c>
      <c r="L11" s="20">
        <v>200</v>
      </c>
      <c r="M11" s="20">
        <v>0</v>
      </c>
      <c r="N11" s="20">
        <v>162</v>
      </c>
      <c r="O11" s="20">
        <v>0</v>
      </c>
      <c r="P11" s="20">
        <v>0</v>
      </c>
      <c r="Q11" s="20">
        <v>0</v>
      </c>
      <c r="R11" s="20">
        <v>0</v>
      </c>
      <c r="S11" s="26">
        <v>126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118</v>
      </c>
      <c r="B12" s="20">
        <v>110</v>
      </c>
      <c r="C12" s="20">
        <v>400</v>
      </c>
      <c r="D12" s="20">
        <v>0</v>
      </c>
      <c r="E12" s="20">
        <v>330</v>
      </c>
      <c r="F12" s="20">
        <v>0</v>
      </c>
      <c r="G12" s="20">
        <v>0</v>
      </c>
      <c r="H12" s="20">
        <v>0</v>
      </c>
      <c r="I12" s="20">
        <v>0</v>
      </c>
      <c r="J12" s="26">
        <v>180</v>
      </c>
      <c r="K12" s="27">
        <v>110</v>
      </c>
      <c r="L12" s="20">
        <v>400</v>
      </c>
      <c r="M12" s="20">
        <v>0</v>
      </c>
      <c r="N12" s="20">
        <v>330</v>
      </c>
      <c r="O12" s="20">
        <v>0</v>
      </c>
      <c r="P12" s="20">
        <v>0</v>
      </c>
      <c r="Q12" s="20">
        <v>0</v>
      </c>
      <c r="R12" s="20">
        <v>0</v>
      </c>
      <c r="S12" s="26">
        <v>180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119</v>
      </c>
      <c r="B13" s="20">
        <v>100</v>
      </c>
      <c r="C13" s="20">
        <v>100</v>
      </c>
      <c r="D13" s="20">
        <v>0</v>
      </c>
      <c r="E13" s="20">
        <v>195</v>
      </c>
      <c r="F13" s="20">
        <v>0</v>
      </c>
      <c r="G13" s="20">
        <v>0</v>
      </c>
      <c r="H13" s="20">
        <v>0</v>
      </c>
      <c r="I13" s="20">
        <v>0</v>
      </c>
      <c r="J13" s="26">
        <v>5</v>
      </c>
      <c r="K13" s="27">
        <v>100</v>
      </c>
      <c r="L13" s="20">
        <v>100</v>
      </c>
      <c r="M13" s="20">
        <v>0</v>
      </c>
      <c r="N13" s="20">
        <v>195</v>
      </c>
      <c r="O13" s="20">
        <v>0</v>
      </c>
      <c r="P13" s="20">
        <v>0</v>
      </c>
      <c r="Q13" s="20">
        <v>0</v>
      </c>
      <c r="R13" s="20">
        <v>0</v>
      </c>
      <c r="S13" s="26">
        <v>5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121</v>
      </c>
      <c r="B14" s="20">
        <v>53</v>
      </c>
      <c r="C14" s="20">
        <v>0</v>
      </c>
      <c r="D14" s="20">
        <v>0</v>
      </c>
      <c r="E14" s="20">
        <v>53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53</v>
      </c>
      <c r="L14" s="20">
        <v>0</v>
      </c>
      <c r="M14" s="20">
        <v>0</v>
      </c>
      <c r="N14" s="20">
        <v>53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120</v>
      </c>
      <c r="B15" s="20">
        <v>135</v>
      </c>
      <c r="C15" s="20">
        <v>0</v>
      </c>
      <c r="D15" s="20">
        <v>0</v>
      </c>
      <c r="E15" s="20">
        <v>110</v>
      </c>
      <c r="F15" s="20">
        <v>0</v>
      </c>
      <c r="G15" s="20">
        <v>0</v>
      </c>
      <c r="H15" s="20">
        <v>0</v>
      </c>
      <c r="I15" s="20">
        <v>0</v>
      </c>
      <c r="J15" s="26">
        <v>25</v>
      </c>
      <c r="K15" s="27">
        <v>135</v>
      </c>
      <c r="L15" s="20">
        <v>0</v>
      </c>
      <c r="M15" s="20">
        <v>0</v>
      </c>
      <c r="N15" s="20">
        <v>110</v>
      </c>
      <c r="O15" s="20">
        <v>0</v>
      </c>
      <c r="P15" s="20">
        <v>0</v>
      </c>
      <c r="Q15" s="20">
        <v>0</v>
      </c>
      <c r="R15" s="20">
        <v>0</v>
      </c>
      <c r="S15" s="26">
        <v>25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123</v>
      </c>
      <c r="B16" s="20">
        <v>40</v>
      </c>
      <c r="C16" s="20">
        <v>40</v>
      </c>
      <c r="D16" s="20">
        <v>0</v>
      </c>
      <c r="E16" s="20">
        <v>70</v>
      </c>
      <c r="F16" s="20">
        <v>0</v>
      </c>
      <c r="G16" s="20">
        <v>0</v>
      </c>
      <c r="H16" s="20">
        <v>0</v>
      </c>
      <c r="I16" s="20">
        <v>0</v>
      </c>
      <c r="J16" s="20">
        <v>10</v>
      </c>
      <c r="K16" s="27">
        <v>40</v>
      </c>
      <c r="L16" s="20">
        <v>40</v>
      </c>
      <c r="M16" s="20">
        <v>0</v>
      </c>
      <c r="N16" s="20">
        <v>70</v>
      </c>
      <c r="O16" s="20">
        <v>0</v>
      </c>
      <c r="P16" s="20">
        <v>0</v>
      </c>
      <c r="Q16" s="20">
        <v>0</v>
      </c>
      <c r="R16" s="20">
        <v>0</v>
      </c>
      <c r="S16" s="26">
        <v>10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125</v>
      </c>
      <c r="B17" s="20">
        <v>83</v>
      </c>
      <c r="C17" s="20">
        <v>100</v>
      </c>
      <c r="D17" s="20">
        <v>0</v>
      </c>
      <c r="E17" s="20">
        <v>155</v>
      </c>
      <c r="F17" s="20">
        <v>0</v>
      </c>
      <c r="G17" s="20">
        <v>0</v>
      </c>
      <c r="H17" s="20">
        <v>0</v>
      </c>
      <c r="I17" s="20">
        <v>0</v>
      </c>
      <c r="J17" s="26">
        <v>28</v>
      </c>
      <c r="K17" s="27">
        <v>83</v>
      </c>
      <c r="L17" s="20">
        <v>100</v>
      </c>
      <c r="M17" s="20">
        <v>0</v>
      </c>
      <c r="N17" s="20">
        <v>155</v>
      </c>
      <c r="O17" s="20">
        <v>0</v>
      </c>
      <c r="P17" s="20">
        <v>0</v>
      </c>
      <c r="Q17" s="20">
        <v>0</v>
      </c>
      <c r="R17" s="20">
        <v>0</v>
      </c>
      <c r="S17" s="26">
        <v>28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161</v>
      </c>
      <c r="B18" s="20">
        <v>119</v>
      </c>
      <c r="C18" s="20">
        <v>560</v>
      </c>
      <c r="D18" s="20">
        <v>0</v>
      </c>
      <c r="E18" s="20">
        <v>699</v>
      </c>
      <c r="F18" s="20">
        <v>94</v>
      </c>
      <c r="G18" s="20">
        <v>0</v>
      </c>
      <c r="H18" s="20">
        <v>0</v>
      </c>
      <c r="I18" s="20">
        <v>0</v>
      </c>
      <c r="J18" s="26">
        <v>74</v>
      </c>
      <c r="K18" s="27">
        <v>119</v>
      </c>
      <c r="L18" s="20">
        <v>654</v>
      </c>
      <c r="M18" s="20">
        <v>0</v>
      </c>
      <c r="N18" s="20">
        <v>699</v>
      </c>
      <c r="O18" s="20">
        <v>0</v>
      </c>
      <c r="P18" s="20">
        <v>0</v>
      </c>
      <c r="Q18" s="20">
        <v>0</v>
      </c>
      <c r="R18" s="20">
        <v>0</v>
      </c>
      <c r="S18" s="26">
        <v>74</v>
      </c>
      <c r="T18" s="20">
        <f t="shared" si="8"/>
        <v>0</v>
      </c>
      <c r="U18" s="20">
        <f t="shared" si="0"/>
        <v>-94</v>
      </c>
      <c r="V18" s="20">
        <f t="shared" si="1"/>
        <v>0</v>
      </c>
      <c r="W18" s="20">
        <f t="shared" si="2"/>
        <v>0</v>
      </c>
      <c r="X18" s="20">
        <f t="shared" si="3"/>
        <v>94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124</v>
      </c>
      <c r="B19" s="20">
        <v>122</v>
      </c>
      <c r="C19" s="20">
        <v>1250</v>
      </c>
      <c r="D19" s="20">
        <v>0</v>
      </c>
      <c r="E19" s="20">
        <v>1293</v>
      </c>
      <c r="F19" s="20">
        <v>117</v>
      </c>
      <c r="G19" s="20">
        <v>0</v>
      </c>
      <c r="H19" s="20">
        <v>0</v>
      </c>
      <c r="I19" s="20">
        <v>0</v>
      </c>
      <c r="J19" s="26">
        <v>196</v>
      </c>
      <c r="K19" s="27">
        <v>122</v>
      </c>
      <c r="L19" s="20">
        <v>1367</v>
      </c>
      <c r="M19" s="20">
        <v>0</v>
      </c>
      <c r="N19" s="20">
        <v>1293</v>
      </c>
      <c r="O19" s="20">
        <v>0</v>
      </c>
      <c r="P19" s="20">
        <v>0</v>
      </c>
      <c r="Q19" s="20">
        <v>0</v>
      </c>
      <c r="R19" s="20">
        <v>0</v>
      </c>
      <c r="S19" s="26">
        <v>196</v>
      </c>
      <c r="T19" s="20">
        <f t="shared" si="8"/>
        <v>0</v>
      </c>
      <c r="U19" s="20">
        <f t="shared" si="0"/>
        <v>-117</v>
      </c>
      <c r="V19" s="20">
        <f t="shared" si="1"/>
        <v>0</v>
      </c>
      <c r="W19" s="20">
        <f t="shared" si="2"/>
        <v>0</v>
      </c>
      <c r="X19" s="20">
        <f t="shared" si="3"/>
        <v>117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163</v>
      </c>
      <c r="B20" s="20">
        <v>0</v>
      </c>
      <c r="C20" s="20">
        <v>40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40</v>
      </c>
      <c r="K20" s="27">
        <v>0</v>
      </c>
      <c r="L20" s="20">
        <v>40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40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126</v>
      </c>
      <c r="B21" s="20">
        <v>0</v>
      </c>
      <c r="C21" s="20">
        <v>50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50</v>
      </c>
      <c r="K21" s="27">
        <v>0</v>
      </c>
      <c r="L21" s="20">
        <v>50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50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127</v>
      </c>
      <c r="B22" s="20">
        <v>194</v>
      </c>
      <c r="C22" s="20">
        <v>603</v>
      </c>
      <c r="D22" s="20">
        <v>0</v>
      </c>
      <c r="E22" s="20">
        <v>700</v>
      </c>
      <c r="F22" s="20">
        <v>0</v>
      </c>
      <c r="G22" s="20">
        <v>0</v>
      </c>
      <c r="H22" s="20">
        <v>0</v>
      </c>
      <c r="I22" s="20">
        <v>0</v>
      </c>
      <c r="J22" s="26">
        <v>97</v>
      </c>
      <c r="K22" s="27">
        <v>194</v>
      </c>
      <c r="L22" s="20">
        <v>603</v>
      </c>
      <c r="M22" s="20">
        <v>0</v>
      </c>
      <c r="N22" s="20">
        <v>700</v>
      </c>
      <c r="O22" s="20">
        <v>0</v>
      </c>
      <c r="P22" s="20">
        <v>0</v>
      </c>
      <c r="Q22" s="20">
        <v>0</v>
      </c>
      <c r="R22" s="20">
        <v>0</v>
      </c>
      <c r="S22" s="26">
        <v>97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129</v>
      </c>
      <c r="B23" s="20">
        <v>100</v>
      </c>
      <c r="C23" s="20">
        <v>540</v>
      </c>
      <c r="D23" s="20">
        <v>0</v>
      </c>
      <c r="E23" s="20">
        <v>640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100</v>
      </c>
      <c r="L23" s="20">
        <v>540</v>
      </c>
      <c r="M23" s="20">
        <v>0</v>
      </c>
      <c r="N23" s="20">
        <v>640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128</v>
      </c>
      <c r="B24" s="20">
        <v>120</v>
      </c>
      <c r="C24" s="20">
        <v>0</v>
      </c>
      <c r="D24" s="20">
        <v>0</v>
      </c>
      <c r="E24" s="20">
        <v>95</v>
      </c>
      <c r="F24" s="20">
        <v>0</v>
      </c>
      <c r="G24" s="20">
        <v>0</v>
      </c>
      <c r="H24" s="20">
        <v>0</v>
      </c>
      <c r="I24" s="20">
        <v>0</v>
      </c>
      <c r="J24" s="26">
        <v>25</v>
      </c>
      <c r="K24" s="27">
        <v>120</v>
      </c>
      <c r="L24" s="20">
        <v>0</v>
      </c>
      <c r="M24" s="20">
        <v>0</v>
      </c>
      <c r="N24" s="20">
        <v>95</v>
      </c>
      <c r="O24" s="20">
        <v>0</v>
      </c>
      <c r="P24" s="20">
        <v>0</v>
      </c>
      <c r="Q24" s="20">
        <v>0</v>
      </c>
      <c r="R24" s="20">
        <v>0</v>
      </c>
      <c r="S24" s="26">
        <v>25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164</v>
      </c>
      <c r="B25" s="20">
        <v>10</v>
      </c>
      <c r="C25" s="20">
        <v>0</v>
      </c>
      <c r="D25" s="20">
        <v>0</v>
      </c>
      <c r="E25" s="20">
        <v>10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10</v>
      </c>
      <c r="L25" s="20">
        <v>0</v>
      </c>
      <c r="M25" s="20">
        <v>0</v>
      </c>
      <c r="N25" s="20">
        <v>10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132</v>
      </c>
      <c r="B26" s="20">
        <v>85</v>
      </c>
      <c r="C26" s="20">
        <v>200</v>
      </c>
      <c r="D26" s="20">
        <v>0</v>
      </c>
      <c r="E26" s="20">
        <v>60</v>
      </c>
      <c r="F26" s="20">
        <v>0</v>
      </c>
      <c r="G26" s="20">
        <v>0</v>
      </c>
      <c r="H26" s="20">
        <v>0</v>
      </c>
      <c r="I26" s="20">
        <v>0</v>
      </c>
      <c r="J26" s="26">
        <v>225</v>
      </c>
      <c r="K26" s="27">
        <v>85</v>
      </c>
      <c r="L26" s="20">
        <v>200</v>
      </c>
      <c r="M26" s="20">
        <v>0</v>
      </c>
      <c r="N26" s="20">
        <v>60</v>
      </c>
      <c r="O26" s="20">
        <v>0</v>
      </c>
      <c r="P26" s="20">
        <v>0</v>
      </c>
      <c r="Q26" s="20">
        <v>0</v>
      </c>
      <c r="R26" s="20">
        <v>0</v>
      </c>
      <c r="S26" s="26">
        <v>225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131</v>
      </c>
      <c r="B27" s="20">
        <v>40</v>
      </c>
      <c r="C27" s="20">
        <v>80</v>
      </c>
      <c r="D27" s="20">
        <v>0</v>
      </c>
      <c r="E27" s="20">
        <v>42</v>
      </c>
      <c r="F27" s="20">
        <v>0</v>
      </c>
      <c r="G27" s="20">
        <v>0</v>
      </c>
      <c r="H27" s="20">
        <v>0</v>
      </c>
      <c r="I27" s="20">
        <v>0</v>
      </c>
      <c r="J27" s="26">
        <v>78</v>
      </c>
      <c r="K27" s="27">
        <v>40</v>
      </c>
      <c r="L27" s="20">
        <v>80</v>
      </c>
      <c r="M27" s="20">
        <v>0</v>
      </c>
      <c r="N27" s="20">
        <v>42</v>
      </c>
      <c r="O27" s="20">
        <v>0</v>
      </c>
      <c r="P27" s="20">
        <v>0</v>
      </c>
      <c r="Q27" s="20">
        <v>0</v>
      </c>
      <c r="R27" s="20">
        <v>0</v>
      </c>
      <c r="S27" s="26">
        <v>78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130</v>
      </c>
      <c r="B28" s="20">
        <v>101</v>
      </c>
      <c r="C28" s="20">
        <v>300</v>
      </c>
      <c r="D28" s="20">
        <v>0</v>
      </c>
      <c r="E28" s="20">
        <v>293</v>
      </c>
      <c r="F28" s="20">
        <v>50</v>
      </c>
      <c r="G28" s="20">
        <v>0</v>
      </c>
      <c r="H28" s="20">
        <v>0</v>
      </c>
      <c r="I28" s="20">
        <v>0</v>
      </c>
      <c r="J28" s="26">
        <v>158</v>
      </c>
      <c r="K28" s="27">
        <v>101</v>
      </c>
      <c r="L28" s="20">
        <v>350</v>
      </c>
      <c r="M28" s="20">
        <v>0</v>
      </c>
      <c r="N28" s="20">
        <v>293</v>
      </c>
      <c r="O28" s="20">
        <v>0</v>
      </c>
      <c r="P28" s="20">
        <v>0</v>
      </c>
      <c r="Q28" s="20">
        <v>0</v>
      </c>
      <c r="R28" s="20">
        <v>0</v>
      </c>
      <c r="S28" s="26">
        <v>158</v>
      </c>
      <c r="T28" s="20">
        <f t="shared" si="8"/>
        <v>0</v>
      </c>
      <c r="U28" s="20">
        <f t="shared" si="0"/>
        <v>-50</v>
      </c>
      <c r="V28" s="20">
        <f t="shared" si="1"/>
        <v>0</v>
      </c>
      <c r="W28" s="20">
        <f t="shared" si="2"/>
        <v>0</v>
      </c>
      <c r="X28" s="20">
        <f t="shared" si="3"/>
        <v>50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133</v>
      </c>
      <c r="B29" s="20">
        <v>0</v>
      </c>
      <c r="C29" s="20">
        <v>10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10</v>
      </c>
      <c r="K29" s="27">
        <v>0</v>
      </c>
      <c r="L29" s="20">
        <v>10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10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134</v>
      </c>
      <c r="B30" s="20">
        <v>-10</v>
      </c>
      <c r="C30" s="20">
        <v>40</v>
      </c>
      <c r="D30" s="20">
        <v>0</v>
      </c>
      <c r="E30" s="20">
        <v>20</v>
      </c>
      <c r="F30" s="20">
        <v>0</v>
      </c>
      <c r="G30" s="20">
        <v>0</v>
      </c>
      <c r="H30" s="20">
        <v>0</v>
      </c>
      <c r="I30" s="20">
        <v>0</v>
      </c>
      <c r="J30" s="26">
        <v>10</v>
      </c>
      <c r="K30" s="27">
        <v>-10</v>
      </c>
      <c r="L30" s="20">
        <v>40</v>
      </c>
      <c r="M30" s="20">
        <v>0</v>
      </c>
      <c r="N30" s="20">
        <v>20</v>
      </c>
      <c r="O30" s="20">
        <v>0</v>
      </c>
      <c r="P30" s="20">
        <v>0</v>
      </c>
      <c r="Q30" s="20">
        <v>0</v>
      </c>
      <c r="R30" s="20">
        <v>0</v>
      </c>
      <c r="S30" s="26">
        <v>10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135</v>
      </c>
      <c r="B31" s="20">
        <v>43</v>
      </c>
      <c r="C31" s="20">
        <v>10</v>
      </c>
      <c r="D31" s="20">
        <v>0</v>
      </c>
      <c r="E31" s="20">
        <v>28</v>
      </c>
      <c r="F31" s="20">
        <v>0</v>
      </c>
      <c r="G31" s="20">
        <v>0</v>
      </c>
      <c r="H31" s="20">
        <v>0</v>
      </c>
      <c r="I31" s="20">
        <v>0</v>
      </c>
      <c r="J31" s="26">
        <v>25</v>
      </c>
      <c r="K31" s="27">
        <v>43</v>
      </c>
      <c r="L31" s="20">
        <v>10</v>
      </c>
      <c r="M31" s="20">
        <v>0</v>
      </c>
      <c r="N31" s="20">
        <v>28</v>
      </c>
      <c r="O31" s="20">
        <v>0</v>
      </c>
      <c r="P31" s="20">
        <v>0</v>
      </c>
      <c r="Q31" s="20">
        <v>0</v>
      </c>
      <c r="R31" s="20">
        <v>0</v>
      </c>
      <c r="S31" s="26">
        <v>25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137</v>
      </c>
      <c r="B32" s="20">
        <v>0</v>
      </c>
      <c r="C32" s="20">
        <v>100</v>
      </c>
      <c r="D32" s="20">
        <v>0</v>
      </c>
      <c r="E32" s="20">
        <v>25</v>
      </c>
      <c r="F32" s="20">
        <v>0</v>
      </c>
      <c r="G32" s="20">
        <v>0</v>
      </c>
      <c r="H32" s="20">
        <v>0</v>
      </c>
      <c r="I32" s="20">
        <v>0</v>
      </c>
      <c r="J32" s="26">
        <v>75</v>
      </c>
      <c r="K32" s="27">
        <v>0</v>
      </c>
      <c r="L32" s="20">
        <v>100</v>
      </c>
      <c r="M32" s="20">
        <v>0</v>
      </c>
      <c r="N32" s="20">
        <v>25</v>
      </c>
      <c r="O32" s="20">
        <v>0</v>
      </c>
      <c r="P32" s="20">
        <v>0</v>
      </c>
      <c r="Q32" s="20">
        <v>0</v>
      </c>
      <c r="R32" s="20">
        <v>0</v>
      </c>
      <c r="S32" s="26">
        <v>75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165</v>
      </c>
      <c r="B33" s="20">
        <v>4</v>
      </c>
      <c r="C33" s="20">
        <v>80</v>
      </c>
      <c r="D33" s="20">
        <v>0</v>
      </c>
      <c r="E33" s="20">
        <v>30</v>
      </c>
      <c r="F33" s="20">
        <v>10</v>
      </c>
      <c r="G33" s="20">
        <v>0</v>
      </c>
      <c r="H33" s="20">
        <v>0</v>
      </c>
      <c r="I33" s="20">
        <v>0</v>
      </c>
      <c r="J33" s="26">
        <v>64</v>
      </c>
      <c r="K33" s="27">
        <v>4</v>
      </c>
      <c r="L33" s="20">
        <v>90</v>
      </c>
      <c r="M33" s="20">
        <v>0</v>
      </c>
      <c r="N33" s="20">
        <v>30</v>
      </c>
      <c r="O33" s="20">
        <v>0</v>
      </c>
      <c r="P33" s="20">
        <v>0</v>
      </c>
      <c r="Q33" s="20">
        <v>0</v>
      </c>
      <c r="R33" s="20">
        <v>0</v>
      </c>
      <c r="S33" s="26">
        <v>64</v>
      </c>
      <c r="T33" s="20">
        <f t="shared" si="8"/>
        <v>0</v>
      </c>
      <c r="U33" s="20">
        <f t="shared" si="0"/>
        <v>-10</v>
      </c>
      <c r="V33" s="20">
        <f t="shared" si="1"/>
        <v>0</v>
      </c>
      <c r="W33" s="20">
        <f t="shared" si="2"/>
        <v>0</v>
      </c>
      <c r="X33" s="20">
        <f t="shared" si="3"/>
        <v>10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136</v>
      </c>
      <c r="B34" s="20">
        <v>50</v>
      </c>
      <c r="C34" s="20">
        <v>1250</v>
      </c>
      <c r="D34" s="20">
        <v>0</v>
      </c>
      <c r="E34" s="20">
        <v>1390</v>
      </c>
      <c r="F34" s="20">
        <v>368</v>
      </c>
      <c r="G34" s="20">
        <v>0</v>
      </c>
      <c r="H34" s="20">
        <v>0</v>
      </c>
      <c r="I34" s="20">
        <v>0</v>
      </c>
      <c r="J34" s="26">
        <v>278</v>
      </c>
      <c r="K34" s="27">
        <v>50</v>
      </c>
      <c r="L34" s="20">
        <v>1618</v>
      </c>
      <c r="M34" s="20">
        <v>0</v>
      </c>
      <c r="N34" s="20">
        <v>1390</v>
      </c>
      <c r="O34" s="20">
        <v>0</v>
      </c>
      <c r="P34" s="20">
        <v>0</v>
      </c>
      <c r="Q34" s="20">
        <v>0</v>
      </c>
      <c r="R34" s="20">
        <v>0</v>
      </c>
      <c r="S34" s="26">
        <v>278</v>
      </c>
      <c r="T34" s="20">
        <f t="shared" si="8"/>
        <v>0</v>
      </c>
      <c r="U34" s="20">
        <f t="shared" si="0"/>
        <v>-368</v>
      </c>
      <c r="V34" s="20">
        <f t="shared" si="1"/>
        <v>0</v>
      </c>
      <c r="W34" s="20">
        <f t="shared" si="2"/>
        <v>0</v>
      </c>
      <c r="X34" s="20">
        <f t="shared" si="3"/>
        <v>368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166</v>
      </c>
      <c r="B35" s="20">
        <v>9</v>
      </c>
      <c r="C35" s="20">
        <v>20</v>
      </c>
      <c r="D35" s="20">
        <v>0</v>
      </c>
      <c r="E35" s="20">
        <v>5</v>
      </c>
      <c r="F35" s="20">
        <v>0</v>
      </c>
      <c r="G35" s="20">
        <v>0</v>
      </c>
      <c r="H35" s="20">
        <v>0</v>
      </c>
      <c r="I35" s="20">
        <v>0</v>
      </c>
      <c r="J35" s="26">
        <v>24</v>
      </c>
      <c r="K35" s="27">
        <v>9</v>
      </c>
      <c r="L35" s="20">
        <v>20</v>
      </c>
      <c r="M35" s="20">
        <v>0</v>
      </c>
      <c r="N35" s="20">
        <v>5</v>
      </c>
      <c r="O35" s="20">
        <v>0</v>
      </c>
      <c r="P35" s="20">
        <v>0</v>
      </c>
      <c r="Q35" s="20">
        <v>0</v>
      </c>
      <c r="R35" s="20">
        <v>0</v>
      </c>
      <c r="S35" s="26">
        <v>24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167</v>
      </c>
      <c r="B36" s="20">
        <v>139</v>
      </c>
      <c r="C36" s="20">
        <v>120</v>
      </c>
      <c r="D36" s="20">
        <v>0</v>
      </c>
      <c r="E36" s="20">
        <v>10</v>
      </c>
      <c r="F36" s="20">
        <v>0</v>
      </c>
      <c r="G36" s="20">
        <v>0</v>
      </c>
      <c r="H36" s="20">
        <v>0</v>
      </c>
      <c r="I36" s="20">
        <v>0</v>
      </c>
      <c r="J36" s="26">
        <v>249</v>
      </c>
      <c r="K36" s="27">
        <v>139</v>
      </c>
      <c r="L36" s="20">
        <v>120</v>
      </c>
      <c r="M36" s="20">
        <v>0</v>
      </c>
      <c r="N36" s="20">
        <v>10</v>
      </c>
      <c r="O36" s="20">
        <v>0</v>
      </c>
      <c r="P36" s="20">
        <v>0</v>
      </c>
      <c r="Q36" s="20">
        <v>0</v>
      </c>
      <c r="R36" s="20">
        <v>0</v>
      </c>
      <c r="S36" s="26">
        <v>249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140</v>
      </c>
      <c r="B37" s="20">
        <v>38</v>
      </c>
      <c r="C37" s="20">
        <v>60</v>
      </c>
      <c r="D37" s="20">
        <v>0</v>
      </c>
      <c r="E37" s="20">
        <v>40</v>
      </c>
      <c r="F37" s="20">
        <v>0</v>
      </c>
      <c r="G37" s="20">
        <v>0</v>
      </c>
      <c r="H37" s="20">
        <v>0</v>
      </c>
      <c r="I37" s="20">
        <v>0</v>
      </c>
      <c r="J37" s="26">
        <v>58</v>
      </c>
      <c r="K37" s="27">
        <v>38</v>
      </c>
      <c r="L37" s="20">
        <v>60</v>
      </c>
      <c r="M37" s="20">
        <v>0</v>
      </c>
      <c r="N37" s="20">
        <v>40</v>
      </c>
      <c r="O37" s="20">
        <v>0</v>
      </c>
      <c r="P37" s="20">
        <v>0</v>
      </c>
      <c r="Q37" s="20">
        <v>0</v>
      </c>
      <c r="R37" s="20">
        <v>0</v>
      </c>
      <c r="S37" s="26">
        <v>58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139</v>
      </c>
      <c r="B38" s="20">
        <v>141</v>
      </c>
      <c r="C38" s="20">
        <v>483</v>
      </c>
      <c r="D38" s="20">
        <v>0</v>
      </c>
      <c r="E38" s="20">
        <v>325</v>
      </c>
      <c r="F38" s="20">
        <v>0</v>
      </c>
      <c r="G38" s="20">
        <v>0</v>
      </c>
      <c r="H38" s="20">
        <v>0</v>
      </c>
      <c r="I38" s="20">
        <v>0</v>
      </c>
      <c r="J38" s="26">
        <v>299</v>
      </c>
      <c r="K38" s="27">
        <v>141</v>
      </c>
      <c r="L38" s="20">
        <v>483</v>
      </c>
      <c r="M38" s="20">
        <v>0</v>
      </c>
      <c r="N38" s="20">
        <v>325</v>
      </c>
      <c r="O38" s="20">
        <v>0</v>
      </c>
      <c r="P38" s="20">
        <v>0</v>
      </c>
      <c r="Q38" s="20">
        <v>0</v>
      </c>
      <c r="R38" s="20">
        <v>0</v>
      </c>
      <c r="S38" s="26">
        <v>299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138</v>
      </c>
      <c r="B39" s="20">
        <v>140</v>
      </c>
      <c r="C39" s="20">
        <v>500</v>
      </c>
      <c r="D39" s="20">
        <v>0</v>
      </c>
      <c r="E39" s="20">
        <v>328</v>
      </c>
      <c r="F39" s="20">
        <v>0</v>
      </c>
      <c r="G39" s="20">
        <v>0</v>
      </c>
      <c r="H39" s="20">
        <v>0</v>
      </c>
      <c r="I39" s="20">
        <v>0</v>
      </c>
      <c r="J39" s="26">
        <v>312</v>
      </c>
      <c r="K39" s="27">
        <v>140</v>
      </c>
      <c r="L39" s="20">
        <v>500</v>
      </c>
      <c r="M39" s="20">
        <v>0</v>
      </c>
      <c r="N39" s="20">
        <v>328</v>
      </c>
      <c r="O39" s="20">
        <v>0</v>
      </c>
      <c r="P39" s="20">
        <v>0</v>
      </c>
      <c r="Q39" s="20">
        <v>0</v>
      </c>
      <c r="R39" s="20">
        <v>0</v>
      </c>
      <c r="S39" s="26">
        <v>312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142</v>
      </c>
      <c r="B40" s="20">
        <v>0</v>
      </c>
      <c r="C40" s="20">
        <v>40</v>
      </c>
      <c r="D40" s="20">
        <v>0</v>
      </c>
      <c r="E40" s="20">
        <v>10</v>
      </c>
      <c r="F40" s="20">
        <v>0</v>
      </c>
      <c r="G40" s="20">
        <v>0</v>
      </c>
      <c r="H40" s="20">
        <v>0</v>
      </c>
      <c r="I40" s="20">
        <v>0</v>
      </c>
      <c r="J40" s="26">
        <v>30</v>
      </c>
      <c r="K40" s="27">
        <v>0</v>
      </c>
      <c r="L40" s="20">
        <v>40</v>
      </c>
      <c r="M40" s="20">
        <v>0</v>
      </c>
      <c r="N40" s="20">
        <v>10</v>
      </c>
      <c r="O40" s="20">
        <v>0</v>
      </c>
      <c r="P40" s="20">
        <v>0</v>
      </c>
      <c r="Q40" s="20">
        <v>0</v>
      </c>
      <c r="R40" s="20">
        <v>0</v>
      </c>
      <c r="S40" s="26">
        <v>30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141</v>
      </c>
      <c r="B41" s="20">
        <v>80</v>
      </c>
      <c r="C41" s="20">
        <v>80</v>
      </c>
      <c r="D41" s="20">
        <v>0</v>
      </c>
      <c r="E41" s="20">
        <v>20</v>
      </c>
      <c r="F41" s="20">
        <v>0</v>
      </c>
      <c r="G41" s="20">
        <v>0</v>
      </c>
      <c r="H41" s="20">
        <v>0</v>
      </c>
      <c r="I41" s="20">
        <v>0</v>
      </c>
      <c r="J41" s="26">
        <v>140</v>
      </c>
      <c r="K41" s="27">
        <v>80</v>
      </c>
      <c r="L41" s="20">
        <v>80</v>
      </c>
      <c r="M41" s="20">
        <v>0</v>
      </c>
      <c r="N41" s="20">
        <v>20</v>
      </c>
      <c r="O41" s="20">
        <v>0</v>
      </c>
      <c r="P41" s="20">
        <v>0</v>
      </c>
      <c r="Q41" s="20">
        <v>0</v>
      </c>
      <c r="R41" s="20">
        <v>0</v>
      </c>
      <c r="S41" s="26">
        <v>140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146</v>
      </c>
      <c r="B42" s="20">
        <v>60</v>
      </c>
      <c r="C42" s="20">
        <v>0</v>
      </c>
      <c r="D42" s="20">
        <v>0</v>
      </c>
      <c r="E42" s="20">
        <v>7</v>
      </c>
      <c r="F42" s="20">
        <v>0</v>
      </c>
      <c r="G42" s="20">
        <v>0</v>
      </c>
      <c r="H42" s="20">
        <v>0</v>
      </c>
      <c r="I42" s="20">
        <v>0</v>
      </c>
      <c r="J42" s="26">
        <v>53</v>
      </c>
      <c r="K42" s="27">
        <v>60</v>
      </c>
      <c r="L42" s="20">
        <v>0</v>
      </c>
      <c r="M42" s="20">
        <v>0</v>
      </c>
      <c r="N42" s="20">
        <v>7</v>
      </c>
      <c r="O42" s="20">
        <v>0</v>
      </c>
      <c r="P42" s="20">
        <v>0</v>
      </c>
      <c r="Q42" s="20">
        <v>0</v>
      </c>
      <c r="R42" s="20">
        <v>0</v>
      </c>
      <c r="S42" s="26">
        <v>53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143</v>
      </c>
      <c r="B43" s="20">
        <v>70</v>
      </c>
      <c r="C43" s="20">
        <v>0</v>
      </c>
      <c r="D43" s="20">
        <v>0</v>
      </c>
      <c r="E43" s="20">
        <v>13</v>
      </c>
      <c r="F43" s="20">
        <v>0</v>
      </c>
      <c r="G43" s="20">
        <v>0</v>
      </c>
      <c r="H43" s="20">
        <v>0</v>
      </c>
      <c r="I43" s="20">
        <v>0</v>
      </c>
      <c r="J43" s="26">
        <v>57</v>
      </c>
      <c r="K43" s="27">
        <v>70</v>
      </c>
      <c r="L43" s="20">
        <v>0</v>
      </c>
      <c r="M43" s="20">
        <v>0</v>
      </c>
      <c r="N43" s="20">
        <v>13</v>
      </c>
      <c r="O43" s="20">
        <v>0</v>
      </c>
      <c r="P43" s="20">
        <v>0</v>
      </c>
      <c r="Q43" s="20">
        <v>0</v>
      </c>
      <c r="R43" s="20">
        <v>0</v>
      </c>
      <c r="S43" s="26">
        <v>57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173</v>
      </c>
      <c r="B44" s="20">
        <v>0</v>
      </c>
      <c r="C44" s="20">
        <v>20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20</v>
      </c>
      <c r="K44" s="27">
        <v>0</v>
      </c>
      <c r="L44" s="20">
        <v>20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20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147</v>
      </c>
      <c r="B45" s="20">
        <v>0</v>
      </c>
      <c r="C45" s="20">
        <v>5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5</v>
      </c>
      <c r="K45" s="27">
        <v>0</v>
      </c>
      <c r="L45" s="20">
        <v>5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5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148</v>
      </c>
      <c r="B46" s="20">
        <v>43</v>
      </c>
      <c r="C46" s="20">
        <v>130</v>
      </c>
      <c r="D46" s="20">
        <v>0</v>
      </c>
      <c r="E46" s="20">
        <v>50</v>
      </c>
      <c r="F46" s="20">
        <v>0</v>
      </c>
      <c r="G46" s="20">
        <v>0</v>
      </c>
      <c r="H46" s="20">
        <v>0</v>
      </c>
      <c r="I46" s="20">
        <v>0</v>
      </c>
      <c r="J46" s="26">
        <v>123</v>
      </c>
      <c r="K46" s="27">
        <v>43</v>
      </c>
      <c r="L46" s="20">
        <v>130</v>
      </c>
      <c r="M46" s="20">
        <v>0</v>
      </c>
      <c r="N46" s="20">
        <v>50</v>
      </c>
      <c r="O46" s="20">
        <v>0</v>
      </c>
      <c r="P46" s="20">
        <v>0</v>
      </c>
      <c r="Q46" s="20">
        <v>0</v>
      </c>
      <c r="R46" s="20">
        <v>0</v>
      </c>
      <c r="S46" s="26">
        <v>123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150</v>
      </c>
      <c r="B47" s="20">
        <v>78</v>
      </c>
      <c r="C47" s="20">
        <v>360</v>
      </c>
      <c r="D47" s="20">
        <v>0</v>
      </c>
      <c r="E47" s="20">
        <v>311</v>
      </c>
      <c r="F47" s="20">
        <v>20</v>
      </c>
      <c r="G47" s="20">
        <v>0</v>
      </c>
      <c r="H47" s="20">
        <v>0</v>
      </c>
      <c r="I47" s="20">
        <v>0</v>
      </c>
      <c r="J47" s="26">
        <v>147</v>
      </c>
      <c r="K47" s="27">
        <v>78</v>
      </c>
      <c r="L47" s="20">
        <v>380</v>
      </c>
      <c r="M47" s="20">
        <v>0</v>
      </c>
      <c r="N47" s="20">
        <v>311</v>
      </c>
      <c r="O47" s="20">
        <v>0</v>
      </c>
      <c r="P47" s="20">
        <v>0</v>
      </c>
      <c r="Q47" s="20">
        <v>0</v>
      </c>
      <c r="R47" s="20">
        <v>0</v>
      </c>
      <c r="S47" s="26">
        <v>147</v>
      </c>
      <c r="T47" s="20">
        <f t="shared" si="8"/>
        <v>0</v>
      </c>
      <c r="U47" s="20">
        <f t="shared" si="0"/>
        <v>-20</v>
      </c>
      <c r="V47" s="20">
        <f t="shared" si="1"/>
        <v>0</v>
      </c>
      <c r="W47" s="20">
        <f t="shared" si="2"/>
        <v>0</v>
      </c>
      <c r="X47" s="20">
        <f t="shared" si="3"/>
        <v>20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149</v>
      </c>
      <c r="B48" s="20">
        <v>230</v>
      </c>
      <c r="C48" s="20">
        <v>280</v>
      </c>
      <c r="D48" s="20">
        <v>0</v>
      </c>
      <c r="E48" s="20">
        <v>235</v>
      </c>
      <c r="F48" s="20">
        <v>0</v>
      </c>
      <c r="G48" s="20">
        <v>0</v>
      </c>
      <c r="H48" s="20">
        <v>0</v>
      </c>
      <c r="I48" s="20">
        <v>0</v>
      </c>
      <c r="J48" s="26">
        <v>275</v>
      </c>
      <c r="K48" s="27">
        <v>230</v>
      </c>
      <c r="L48" s="20">
        <v>280</v>
      </c>
      <c r="M48" s="20">
        <v>0</v>
      </c>
      <c r="N48" s="20">
        <v>235</v>
      </c>
      <c r="O48" s="20">
        <v>0</v>
      </c>
      <c r="P48" s="20">
        <v>0</v>
      </c>
      <c r="Q48" s="20">
        <v>0</v>
      </c>
      <c r="R48" s="20">
        <v>0</v>
      </c>
      <c r="S48" s="26">
        <v>275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151</v>
      </c>
      <c r="B49" s="20">
        <v>30</v>
      </c>
      <c r="C49" s="20">
        <v>0</v>
      </c>
      <c r="D49" s="20">
        <v>0</v>
      </c>
      <c r="E49" s="20">
        <v>5</v>
      </c>
      <c r="F49" s="20">
        <v>0</v>
      </c>
      <c r="G49" s="20">
        <v>0</v>
      </c>
      <c r="H49" s="20">
        <v>0</v>
      </c>
      <c r="I49" s="20">
        <v>0</v>
      </c>
      <c r="J49" s="26">
        <v>25</v>
      </c>
      <c r="K49" s="27">
        <v>30</v>
      </c>
      <c r="L49" s="20">
        <v>0</v>
      </c>
      <c r="M49" s="20">
        <v>0</v>
      </c>
      <c r="N49" s="20">
        <v>5</v>
      </c>
      <c r="O49" s="20">
        <v>0</v>
      </c>
      <c r="P49" s="20">
        <v>0</v>
      </c>
      <c r="Q49" s="20">
        <v>0</v>
      </c>
      <c r="R49" s="20">
        <v>0</v>
      </c>
      <c r="S49" s="26">
        <v>25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152</v>
      </c>
      <c r="B50" s="20">
        <v>0</v>
      </c>
      <c r="C50" s="20">
        <v>40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40</v>
      </c>
      <c r="K50" s="27">
        <v>0</v>
      </c>
      <c r="L50" s="20">
        <v>40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40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175</v>
      </c>
      <c r="B51" s="20">
        <v>10</v>
      </c>
      <c r="C51" s="20">
        <v>20</v>
      </c>
      <c r="D51" s="20">
        <v>0</v>
      </c>
      <c r="E51" s="20">
        <v>1</v>
      </c>
      <c r="F51" s="20">
        <v>0</v>
      </c>
      <c r="G51" s="20">
        <v>0</v>
      </c>
      <c r="H51" s="20">
        <v>0</v>
      </c>
      <c r="I51" s="20">
        <v>0</v>
      </c>
      <c r="J51" s="26">
        <v>29</v>
      </c>
      <c r="K51" s="27">
        <v>10</v>
      </c>
      <c r="L51" s="20">
        <v>20</v>
      </c>
      <c r="M51" s="20">
        <v>0</v>
      </c>
      <c r="N51" s="20">
        <v>1</v>
      </c>
      <c r="O51" s="20">
        <v>0</v>
      </c>
      <c r="P51" s="20">
        <v>0</v>
      </c>
      <c r="Q51" s="20">
        <v>0</v>
      </c>
      <c r="R51" s="20">
        <v>0</v>
      </c>
      <c r="S51" s="26">
        <v>29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154</v>
      </c>
      <c r="B52" s="20">
        <v>135</v>
      </c>
      <c r="C52" s="20">
        <v>120</v>
      </c>
      <c r="D52" s="20">
        <v>0</v>
      </c>
      <c r="E52" s="20">
        <v>67</v>
      </c>
      <c r="F52" s="20">
        <v>0</v>
      </c>
      <c r="G52" s="20">
        <v>0</v>
      </c>
      <c r="H52" s="20">
        <v>0</v>
      </c>
      <c r="I52" s="20">
        <v>0</v>
      </c>
      <c r="J52" s="26">
        <v>188</v>
      </c>
      <c r="K52" s="27">
        <v>135</v>
      </c>
      <c r="L52" s="20">
        <v>120</v>
      </c>
      <c r="M52" s="20">
        <v>0</v>
      </c>
      <c r="N52" s="20">
        <v>67</v>
      </c>
      <c r="O52" s="20">
        <v>0</v>
      </c>
      <c r="P52" s="20">
        <v>0</v>
      </c>
      <c r="Q52" s="20">
        <v>0</v>
      </c>
      <c r="R52" s="20">
        <v>0</v>
      </c>
      <c r="S52" s="26">
        <v>188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153</v>
      </c>
      <c r="B53" s="20">
        <v>55</v>
      </c>
      <c r="C53" s="20">
        <v>120</v>
      </c>
      <c r="D53" s="20">
        <v>0</v>
      </c>
      <c r="E53" s="20">
        <v>25</v>
      </c>
      <c r="F53" s="20">
        <v>0</v>
      </c>
      <c r="G53" s="20">
        <v>0</v>
      </c>
      <c r="H53" s="20">
        <v>0</v>
      </c>
      <c r="I53" s="20">
        <v>0</v>
      </c>
      <c r="J53" s="26">
        <v>150</v>
      </c>
      <c r="K53" s="27">
        <v>55</v>
      </c>
      <c r="L53" s="20">
        <v>120</v>
      </c>
      <c r="M53" s="20">
        <v>0</v>
      </c>
      <c r="N53" s="20">
        <v>25</v>
      </c>
      <c r="O53" s="20">
        <v>0</v>
      </c>
      <c r="P53" s="20">
        <v>0</v>
      </c>
      <c r="Q53" s="20">
        <v>0</v>
      </c>
      <c r="R53" s="20">
        <v>0</v>
      </c>
      <c r="S53" s="26">
        <v>150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160</v>
      </c>
      <c r="B54" s="20">
        <v>68</v>
      </c>
      <c r="C54" s="20">
        <v>40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108</v>
      </c>
      <c r="K54" s="27">
        <v>68</v>
      </c>
      <c r="L54" s="20">
        <v>40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108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157</v>
      </c>
      <c r="B55" s="20">
        <v>0</v>
      </c>
      <c r="C55" s="20">
        <v>30</v>
      </c>
      <c r="D55" s="20">
        <v>0</v>
      </c>
      <c r="E55" s="20">
        <v>12</v>
      </c>
      <c r="F55" s="20">
        <v>0</v>
      </c>
      <c r="G55" s="20">
        <v>0</v>
      </c>
      <c r="H55" s="20">
        <v>0</v>
      </c>
      <c r="I55" s="20">
        <v>0</v>
      </c>
      <c r="J55" s="26">
        <v>18</v>
      </c>
      <c r="K55" s="27">
        <v>0</v>
      </c>
      <c r="L55" s="20">
        <v>30</v>
      </c>
      <c r="M55" s="20">
        <v>0</v>
      </c>
      <c r="N55" s="20">
        <v>12</v>
      </c>
      <c r="O55" s="20">
        <v>0</v>
      </c>
      <c r="P55" s="20">
        <v>0</v>
      </c>
      <c r="Q55" s="20">
        <v>0</v>
      </c>
      <c r="R55" s="20">
        <v>0</v>
      </c>
      <c r="S55" s="26">
        <v>18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159</v>
      </c>
      <c r="B56" s="20">
        <v>0</v>
      </c>
      <c r="C56" s="20">
        <v>240</v>
      </c>
      <c r="D56" s="20">
        <v>0</v>
      </c>
      <c r="E56" s="20">
        <v>215</v>
      </c>
      <c r="F56" s="20">
        <v>0</v>
      </c>
      <c r="G56" s="20">
        <v>0</v>
      </c>
      <c r="H56" s="20">
        <v>0</v>
      </c>
      <c r="I56" s="20">
        <v>0</v>
      </c>
      <c r="J56" s="26">
        <v>25</v>
      </c>
      <c r="K56" s="27">
        <v>0</v>
      </c>
      <c r="L56" s="20">
        <v>240</v>
      </c>
      <c r="M56" s="20">
        <v>0</v>
      </c>
      <c r="N56" s="20">
        <v>215</v>
      </c>
      <c r="O56" s="20">
        <v>0</v>
      </c>
      <c r="P56" s="20">
        <v>0</v>
      </c>
      <c r="Q56" s="20">
        <v>0</v>
      </c>
      <c r="R56" s="20">
        <v>0</v>
      </c>
      <c r="S56" s="26">
        <v>25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158</v>
      </c>
      <c r="B57" s="20">
        <v>0</v>
      </c>
      <c r="C57" s="20">
        <v>120</v>
      </c>
      <c r="D57" s="20">
        <v>0</v>
      </c>
      <c r="E57" s="20">
        <v>80</v>
      </c>
      <c r="F57" s="20">
        <v>0</v>
      </c>
      <c r="G57" s="20">
        <v>0</v>
      </c>
      <c r="H57" s="20">
        <v>0</v>
      </c>
      <c r="I57" s="20">
        <v>0</v>
      </c>
      <c r="J57" s="26">
        <v>40</v>
      </c>
      <c r="K57" s="27">
        <v>0</v>
      </c>
      <c r="L57" s="20">
        <v>120</v>
      </c>
      <c r="M57" s="20">
        <v>0</v>
      </c>
      <c r="N57" s="20">
        <v>80</v>
      </c>
      <c r="O57" s="20">
        <v>0</v>
      </c>
      <c r="P57" s="20">
        <v>0</v>
      </c>
      <c r="Q57" s="20">
        <v>0</v>
      </c>
      <c r="R57" s="20">
        <v>0</v>
      </c>
      <c r="S57" s="26">
        <v>40</v>
      </c>
      <c r="T57" s="20">
        <f t="shared" si="8"/>
        <v>0</v>
      </c>
      <c r="U57" s="20">
        <f t="shared" si="8"/>
        <v>0</v>
      </c>
      <c r="V57" s="20">
        <f t="shared" si="8"/>
        <v>0</v>
      </c>
      <c r="W57" s="20">
        <f t="shared" si="8"/>
        <v>0</v>
      </c>
      <c r="X57" s="20">
        <f t="shared" si="8"/>
        <v>0</v>
      </c>
      <c r="Y57" s="20">
        <f t="shared" si="8"/>
        <v>0</v>
      </c>
      <c r="Z57" s="20">
        <f t="shared" si="8"/>
        <v>0</v>
      </c>
      <c r="AA57" s="20">
        <f t="shared" si="8"/>
        <v>0</v>
      </c>
      <c r="AB57" s="20">
        <f t="shared" si="8"/>
        <v>0</v>
      </c>
      <c r="AC57" s="17" t="str">
        <f t="shared" si="9"/>
        <v>Ok</v>
      </c>
    </row>
    <row r="58" spans="1:29" x14ac:dyDescent="0.3">
      <c r="A58" s="17" t="s">
        <v>122</v>
      </c>
      <c r="B58" s="20">
        <v>10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10</v>
      </c>
      <c r="K58" s="27">
        <v>10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10</v>
      </c>
      <c r="T58" s="20">
        <f t="shared" ref="T58:AB67" si="10">B58-K58</f>
        <v>0</v>
      </c>
      <c r="U58" s="20">
        <f t="shared" si="10"/>
        <v>0</v>
      </c>
      <c r="V58" s="20">
        <f t="shared" si="10"/>
        <v>0</v>
      </c>
      <c r="W58" s="20">
        <f t="shared" si="10"/>
        <v>0</v>
      </c>
      <c r="X58" s="20">
        <f t="shared" si="10"/>
        <v>0</v>
      </c>
      <c r="Y58" s="20">
        <f t="shared" si="10"/>
        <v>0</v>
      </c>
      <c r="Z58" s="20">
        <f t="shared" si="10"/>
        <v>0</v>
      </c>
      <c r="AA58" s="20">
        <f t="shared" si="10"/>
        <v>0</v>
      </c>
      <c r="AB58" s="20">
        <f t="shared" si="10"/>
        <v>0</v>
      </c>
      <c r="AC58" s="17" t="str">
        <f t="shared" si="9"/>
        <v>Ok</v>
      </c>
    </row>
    <row r="59" spans="1:29" x14ac:dyDescent="0.3">
      <c r="A59" s="17" t="s">
        <v>144</v>
      </c>
      <c r="B59" s="20">
        <v>81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81</v>
      </c>
      <c r="K59" s="27">
        <v>81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81</v>
      </c>
      <c r="T59" s="20">
        <f t="shared" si="10"/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145</v>
      </c>
      <c r="B60" s="20">
        <v>135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135</v>
      </c>
      <c r="K60" s="27">
        <v>135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135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162</v>
      </c>
      <c r="B61" s="20">
        <v>72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72</v>
      </c>
      <c r="K61" s="27">
        <v>72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72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168</v>
      </c>
      <c r="B62" s="20">
        <v>40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40</v>
      </c>
      <c r="K62" s="27">
        <v>40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40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169</v>
      </c>
      <c r="B63" s="20">
        <v>29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29</v>
      </c>
      <c r="K63" s="27">
        <v>29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29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170</v>
      </c>
      <c r="B64" s="20">
        <v>68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68</v>
      </c>
      <c r="K64" s="27">
        <v>68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68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171</v>
      </c>
      <c r="B65" s="20">
        <v>561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561</v>
      </c>
      <c r="K65" s="27">
        <v>561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561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172</v>
      </c>
      <c r="B66" s="20">
        <v>16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16</v>
      </c>
      <c r="K66" s="27">
        <v>16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16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ht="15" thickBot="1" x14ac:dyDescent="0.35">
      <c r="A67" s="17" t="s">
        <v>174</v>
      </c>
      <c r="B67" s="20">
        <v>20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20</v>
      </c>
      <c r="K67" s="27">
        <v>20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20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s="37" customFormat="1" ht="16.2" thickBot="1" x14ac:dyDescent="0.35">
      <c r="A68" s="32" t="s">
        <v>19</v>
      </c>
      <c r="B68" s="33">
        <f t="shared" ref="B68:AB68" si="11">SUM(B4:B67)</f>
        <v>4536</v>
      </c>
      <c r="C68" s="33">
        <f t="shared" si="11"/>
        <v>9501</v>
      </c>
      <c r="D68" s="33">
        <f t="shared" si="11"/>
        <v>0</v>
      </c>
      <c r="E68" s="33">
        <f t="shared" si="11"/>
        <v>8945</v>
      </c>
      <c r="F68" s="33">
        <f t="shared" si="11"/>
        <v>659</v>
      </c>
      <c r="G68" s="33">
        <f t="shared" si="11"/>
        <v>0</v>
      </c>
      <c r="H68" s="33">
        <f t="shared" si="11"/>
        <v>0</v>
      </c>
      <c r="I68" s="33">
        <f t="shared" si="11"/>
        <v>0</v>
      </c>
      <c r="J68" s="34">
        <f t="shared" si="11"/>
        <v>5751</v>
      </c>
      <c r="K68" s="35">
        <f t="shared" si="11"/>
        <v>4536</v>
      </c>
      <c r="L68" s="33">
        <f t="shared" si="11"/>
        <v>10160</v>
      </c>
      <c r="M68" s="33">
        <f t="shared" si="11"/>
        <v>0</v>
      </c>
      <c r="N68" s="33">
        <f t="shared" si="11"/>
        <v>8945</v>
      </c>
      <c r="O68" s="33">
        <f t="shared" si="11"/>
        <v>0</v>
      </c>
      <c r="P68" s="33">
        <f t="shared" si="11"/>
        <v>0</v>
      </c>
      <c r="Q68" s="33">
        <f t="shared" si="11"/>
        <v>0</v>
      </c>
      <c r="R68" s="33">
        <f t="shared" si="11"/>
        <v>0</v>
      </c>
      <c r="S68" s="34">
        <f t="shared" si="11"/>
        <v>5751</v>
      </c>
      <c r="T68" s="33">
        <f t="shared" si="11"/>
        <v>0</v>
      </c>
      <c r="U68" s="33">
        <f t="shared" si="11"/>
        <v>-659</v>
      </c>
      <c r="V68" s="33">
        <f t="shared" si="11"/>
        <v>0</v>
      </c>
      <c r="W68" s="33">
        <f t="shared" si="11"/>
        <v>0</v>
      </c>
      <c r="X68" s="33">
        <f t="shared" si="11"/>
        <v>659</v>
      </c>
      <c r="Y68" s="33">
        <f t="shared" si="11"/>
        <v>0</v>
      </c>
      <c r="Z68" s="33">
        <f t="shared" si="11"/>
        <v>0</v>
      </c>
      <c r="AA68" s="33">
        <f t="shared" si="11"/>
        <v>0</v>
      </c>
      <c r="AB68" s="34">
        <f t="shared" si="11"/>
        <v>0</v>
      </c>
      <c r="AC68" s="36"/>
    </row>
  </sheetData>
  <mergeCells count="3">
    <mergeCell ref="B1:J1"/>
    <mergeCell ref="K1:S1"/>
    <mergeCell ref="T1:AB1"/>
  </mergeCells>
  <conditionalFormatting sqref="A55:A67">
    <cfRule type="duplicateValues" dxfId="8" priority="7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68:A1048576 A1:A3">
    <cfRule type="duplicateValues" dxfId="2" priority="32"/>
  </conditionalFormatting>
  <conditionalFormatting sqref="A16">
    <cfRule type="duplicateValues" dxfId="1" priority="35"/>
  </conditionalFormatting>
  <conditionalFormatting sqref="A43:A54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2021-02-23T11:51:56Z</dcterms:modified>
</cp:coreProperties>
</file>