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8221-Ms BOLLAM RAJANNA\"/>
    </mc:Choice>
  </mc:AlternateContent>
  <xr:revisionPtr revIDLastSave="0" documentId="13_ncr:1_{10A8594F-5D4D-423C-9093-83250355B30E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working'!$A$1:$G$43</definedName>
    <definedName name="_xlnm._FilterDatabase" localSheetId="5" hidden="1">Reco!$A$3:$AC$46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2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2" i="5"/>
  <c r="M44" i="2" l="1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A35" i="4" l="1"/>
  <c r="W37" i="4"/>
  <c r="U38" i="4"/>
  <c r="Y40" i="4"/>
  <c r="W45" i="4"/>
  <c r="X5" i="4"/>
  <c r="V6" i="4"/>
  <c r="Z8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AA6" i="4"/>
  <c r="W8" i="4"/>
  <c r="T19" i="4"/>
  <c r="AB19" i="4"/>
  <c r="T23" i="4"/>
  <c r="X29" i="4"/>
  <c r="T35" i="4"/>
  <c r="AB35" i="4"/>
  <c r="X45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X34" i="4"/>
  <c r="T36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Z13" i="4"/>
  <c r="AB36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T28" i="4"/>
  <c r="AB28" i="4"/>
  <c r="AB31" i="4"/>
  <c r="X39" i="4"/>
  <c r="AA4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AA5" i="4"/>
  <c r="AB26" i="4"/>
  <c r="T42" i="4"/>
  <c r="AB42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41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T30" i="4"/>
  <c r="AB30" i="4"/>
  <c r="X31" i="4"/>
  <c r="T32" i="4"/>
  <c r="AB32" i="4"/>
  <c r="X33" i="4"/>
  <c r="B2" i="6"/>
  <c r="AC17" i="4" l="1"/>
  <c r="AC41" i="4"/>
  <c r="AC9" i="4"/>
  <c r="AC38" i="4"/>
  <c r="AC5" i="4"/>
  <c r="AC31" i="4"/>
  <c r="AC35" i="4"/>
  <c r="AC11" i="4"/>
  <c r="AC45" i="4"/>
  <c r="AC13" i="4"/>
  <c r="AC19" i="4"/>
  <c r="AC20" i="4"/>
  <c r="AC43" i="4"/>
  <c r="AC27" i="4"/>
  <c r="AC23" i="4"/>
  <c r="AC28" i="4"/>
  <c r="AC21" i="4"/>
  <c r="AC29" i="4"/>
  <c r="AC36" i="4"/>
  <c r="AC32" i="4"/>
  <c r="AC26" i="4"/>
  <c r="AC39" i="4"/>
  <c r="AC37" i="4"/>
  <c r="AC25" i="4"/>
  <c r="AC15" i="4"/>
  <c r="AC33" i="4"/>
  <c r="AC30" i="4"/>
  <c r="AC42" i="4"/>
  <c r="AC10" i="4"/>
  <c r="AC22" i="4"/>
  <c r="AC24" i="4"/>
  <c r="AC7" i="4"/>
  <c r="AC18" i="4"/>
  <c r="AC6" i="4"/>
  <c r="AC14" i="4"/>
  <c r="AC8" i="4"/>
  <c r="AC44" i="4"/>
  <c r="AC16" i="4"/>
  <c r="AC12" i="4"/>
  <c r="AC40" i="4"/>
  <c r="AC34" i="4"/>
  <c r="F3" i="2"/>
  <c r="U4" i="4" s="1"/>
  <c r="M3" i="2" l="1"/>
  <c r="AB4" i="4" s="1"/>
  <c r="H3" i="2"/>
  <c r="W4" i="4" s="1"/>
  <c r="E3" i="2"/>
  <c r="T4" i="4" s="1"/>
  <c r="Q11" i="5"/>
  <c r="AC4" i="4" l="1"/>
  <c r="B1" i="6"/>
  <c r="H46" i="4" l="1"/>
  <c r="E46" i="4" l="1"/>
  <c r="M46" i="4"/>
  <c r="P46" i="4"/>
  <c r="I46" i="4"/>
  <c r="J46" i="4"/>
  <c r="R46" i="4"/>
  <c r="Q46" i="4"/>
  <c r="D46" i="4"/>
  <c r="L46" i="4"/>
  <c r="F46" i="4"/>
  <c r="N46" i="4"/>
  <c r="G46" i="4"/>
  <c r="C46" i="4"/>
  <c r="S46" i="4"/>
  <c r="O46" i="4"/>
  <c r="B46" i="4"/>
  <c r="M45" i="2" l="1"/>
  <c r="L45" i="2"/>
  <c r="K45" i="2"/>
  <c r="J45" i="2"/>
  <c r="I45" i="2"/>
  <c r="H45" i="2"/>
  <c r="G45" i="2"/>
  <c r="F45" i="2"/>
  <c r="E45" i="2"/>
  <c r="K46" i="4" l="1"/>
  <c r="AA46" i="4" l="1"/>
  <c r="X46" i="4"/>
  <c r="W46" i="4"/>
  <c r="T46" i="4"/>
  <c r="V46" i="4" l="1"/>
  <c r="Z46" i="4"/>
  <c r="AB46" i="4"/>
  <c r="U46" i="4"/>
  <c r="Y46" i="4"/>
</calcChain>
</file>

<file path=xl/sharedStrings.xml><?xml version="1.0" encoding="utf-8"?>
<sst xmlns="http://schemas.openxmlformats.org/spreadsheetml/2006/main" count="480" uniqueCount="139">
  <si>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</si>
  <si>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</si>
  <si>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</si>
  <si>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</si>
  <si>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</si>
  <si>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</si>
  <si>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</si>
  <si>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</si>
  <si>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</si>
  <si>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</si>
  <si>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</si>
  <si>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</si>
  <si>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</si>
  <si>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</si>
  <si>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</si>
  <si>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</si>
  <si>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</si>
  <si>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</si>
  <si>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</si>
  <si>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</si>
  <si>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</si>
  <si>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</si>
  <si>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</si>
  <si>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</si>
  <si>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</si>
  <si>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</si>
  <si>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</si>
  <si>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</si>
  <si>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</si>
  <si>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</si>
  <si>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</si>
  <si>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</si>
  <si>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</si>
  <si>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</si>
  <si>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</si>
  <si>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</si>
  <si>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</si>
  <si>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</si>
  <si>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</si>
  <si>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</si>
  <si>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</si>
  <si>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</si>
  <si>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</si>
  <si>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M/s.BOLLAM RAJANNA</t>
  </si>
  <si>
    <t>FERTILIZERS, PESTICIDES &amp; SEEDS DEALERS</t>
  </si>
  <si>
    <t>D.No.8-385, MAIN ROAD, MANCHERIAL (DIST)</t>
  </si>
  <si>
    <t>AGL- Ret.No.225/85,CELL;9849495644</t>
  </si>
  <si>
    <t>BAYER PRODUCTS</t>
  </si>
  <si>
    <t>Stock Category Summary</t>
  </si>
  <si>
    <t>1-Apr-2020 to 30-Nov-2020</t>
  </si>
  <si>
    <t/>
  </si>
  <si>
    <t>ADMIRE  2 GMS</t>
  </si>
  <si>
    <t>Alanto 250ml</t>
  </si>
  <si>
    <t>AMBITION 250ML</t>
  </si>
  <si>
    <t>AMBITION 500ML</t>
  </si>
  <si>
    <t>AMBITION LTR</t>
  </si>
  <si>
    <t>Antracol 1kg</t>
  </si>
  <si>
    <t>Antracol 250grms</t>
  </si>
  <si>
    <t>Antracol 500grms</t>
  </si>
  <si>
    <t>BELT EXPERT 100ML</t>
  </si>
  <si>
    <t>CONFIDOR  1 LTR</t>
  </si>
  <si>
    <t>CONFIDOR   250 ML</t>
  </si>
  <si>
    <t>CONFIDOR  500ML</t>
  </si>
  <si>
    <t>CONFIDOR SUPER 100ML</t>
  </si>
  <si>
    <t>Confidor Super 1ltr</t>
  </si>
  <si>
    <t>Confidor Super 250ml</t>
  </si>
  <si>
    <t>Confidor Super 500ml</t>
  </si>
  <si>
    <t>COUNCIL ACTIVE 45GMS</t>
  </si>
  <si>
    <t>COUNCIL ACTIVE 90GMS</t>
  </si>
  <si>
    <t>DECIS 100ML</t>
  </si>
  <si>
    <t>DECIS -50ML</t>
  </si>
  <si>
    <t>FAME 100ML</t>
  </si>
  <si>
    <t>FAME  -50ML</t>
  </si>
  <si>
    <t>JUMP WG 80 2GM</t>
  </si>
  <si>
    <t>LARVIN 1KG</t>
  </si>
  <si>
    <t>Larvin 250grms</t>
  </si>
  <si>
    <t>LARVIN -500Grm</t>
  </si>
  <si>
    <t>LESENTA 100GM</t>
  </si>
  <si>
    <t>Lesenta 40g</t>
  </si>
  <si>
    <t>MOVENTO ENERGY 1LT</t>
  </si>
  <si>
    <t>MOVENTO ENERGYY 100ML</t>
  </si>
  <si>
    <t>MOVENTO ENERGYY 250ML</t>
  </si>
  <si>
    <t>NATIVO 100GMS</t>
  </si>
  <si>
    <t>NATIVO 250GMS</t>
  </si>
  <si>
    <t>NATIVO 500GMS</t>
  </si>
  <si>
    <t>Oberon 200ml</t>
  </si>
  <si>
    <t>Oberon 500ml</t>
  </si>
  <si>
    <t>Planofix 100ml</t>
  </si>
  <si>
    <t>Planofix 250ml</t>
  </si>
  <si>
    <t>REGENT 1LTR</t>
  </si>
  <si>
    <t>Regent 250ml</t>
  </si>
  <si>
    <t>Regent 500ml</t>
  </si>
  <si>
    <t>REGENT ULTRA 4KG</t>
  </si>
  <si>
    <t>AMBITION 40X250ML BOT IN</t>
  </si>
  <si>
    <t>AMBITION 20X500ML BOT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</si>
  <si>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</si>
  <si>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</si>
  <si>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</si>
  <si>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</si>
  <si>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10X1L BOT IN</t>
  </si>
  <si>
    <t>CONFIDOR (T) SL200 20X250ML BOT IN</t>
  </si>
  <si>
    <t>CONFIDOR (T) SL200 20X500ML BOT IN</t>
  </si>
  <si>
    <t>CONFIDOR SUPER (T) SC350 50X100ML BOT IN</t>
  </si>
  <si>
    <t>CONFIDOR SUPER (T) SC350 20X250ML BOT IN</t>
  </si>
  <si>
    <t>CONFIDOR SUPER (T) SC350 20X500ML BOT IN</t>
  </si>
  <si>
    <t>COUNCIL ACTIV WG30 12X(5X90GR) BOX IN</t>
  </si>
  <si>
    <t>DECIS EC 28 50X100ML BOT IN</t>
  </si>
  <si>
    <t>DECIS EC101-2 100X50ML BOT IN</t>
  </si>
  <si>
    <t>FAME (T) SC480 40X50ML BOT IN</t>
  </si>
  <si>
    <t>JUMP WG80 160X(10X2GR) BAG IN</t>
  </si>
  <si>
    <t>LARVIN (T) WP75 10X1KG BAG IN</t>
  </si>
  <si>
    <t>LARVIN (T) WP75 20X250GR BAG IN</t>
  </si>
  <si>
    <t>LARVIN (T) WP75 20X500GR BAG IN</t>
  </si>
  <si>
    <t>LESENTA WG80 50X100GR BAG IN</t>
  </si>
  <si>
    <t>LESENTA WG80 100X40GR BAG IN</t>
  </si>
  <si>
    <t>MOVENTO ENERGY SC240 50X100ML BOT IN</t>
  </si>
  <si>
    <t>MOVENTO ENERGY SC240 40X250ML BOT IN</t>
  </si>
  <si>
    <t>NATIVO WG75 50X100GR BAG IN</t>
  </si>
  <si>
    <t>NATIVO WG75 40X250GR BAG IN</t>
  </si>
  <si>
    <t>NATIVO WG75 20X500GR BAG IN</t>
  </si>
  <si>
    <t>OBERON (T) SC240 40X200ML BOT IN</t>
  </si>
  <si>
    <t>OBERON (T) SC240 20X500ML BOT IN</t>
  </si>
  <si>
    <t>PLANOFIX SL4 5 50X100ML BOT IN</t>
  </si>
  <si>
    <t>PLANOFIX SL4 5 40X250ML BOT IN</t>
  </si>
  <si>
    <t>REGENT (T) SC50 10X1L BOT IN</t>
  </si>
  <si>
    <t>REGENT (T) SC50 20X250ML BOT IN</t>
  </si>
  <si>
    <t>REGENT (T) SC50 20X500ML BOT IN</t>
  </si>
  <si>
    <t>REGENT ULTRA GR0 6 5X4KG BAG IN</t>
  </si>
  <si>
    <t>ALANTO (T) SC240 40X250ML BOT IN</t>
  </si>
  <si>
    <t>CONFIDOR SUPER (T) SC350 10X1L BOT IN</t>
  </si>
  <si>
    <t>COUNCIL ACTIV WG30 8X(10X45GR) BOX IN</t>
  </si>
  <si>
    <t>FAME (T) SC480 20X100ML BOT IN</t>
  </si>
  <si>
    <t>MOVENTO ENERGY SC240 10X1L BOT IN</t>
  </si>
  <si>
    <t>Stock and Sales FOR THE PERIOD 01-Apr-2020 TO 30-Nov-2020</t>
  </si>
  <si>
    <t>DISTRIBUTOR:M/S Bollam Rajanna,</t>
  </si>
  <si>
    <t>SAPCODE</t>
  </si>
  <si>
    <t>M/S Bollam Rajanna</t>
  </si>
  <si>
    <t>GRANDTOTAL</t>
  </si>
  <si>
    <t>Generated on 1/4/2021 7:48:07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</si>
</sst>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72" formatCode="&quot;&quot;0.00&quot; pc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72" fontId="10" fillId="0" borderId="25" xfId="0" applyNumberFormat="1" applyFont="1" applyBorder="1" applyAlignment="1">
      <alignment horizontal="right" vertical="top"/>
    </xf>
    <xf numFmtId="166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172" fontId="8" fillId="0" borderId="27" xfId="0" applyNumberFormat="1" applyFont="1" applyBorder="1" applyAlignment="1">
      <alignment horizontal="right"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0.546253356479" createdVersion="6" refreshedVersion="6" minRefreshableVersion="3" recordCount="42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926"/>
    </cacheField>
    <cacheField name="Inwards" numFmtId="172">
      <sharedItems containsSemiMixedTypes="0" containsString="0" containsNumber="1" containsInteger="1" minValue="20" maxValue="1600"/>
    </cacheField>
    <cacheField name="Outwards" numFmtId="0">
      <sharedItems containsString="0" containsBlank="1" containsNumber="1" containsInteger="1" minValue="1" maxValue="792"/>
    </cacheField>
    <cacheField name="Closing Balance" numFmtId="0">
      <sharedItems containsString="0" containsBlank="1" containsNumber="1" containsInteger="1" minValue="-38" maxValue="2314"/>
    </cacheField>
    <cacheField name="Combi Name" numFmtId="165">
      <sharedItems/>
    </cacheField>
    <cacheField name="Master Name" numFmtId="164">
      <sharedItems count="113">
        <s v="ADMIRE WG70 125X(8X2GR) BAG IN"/>
        <s v="ALANTO (T) SC240 40X250ML BOT IN"/>
        <s v="AMBITION 40X250ML BOT IN"/>
        <s v="AMBITION 20X500ML BOT IN"/>
        <s v="AMBITION 10X1L BOT IN"/>
        <s v="ANTRACOL (T) WP70 10X1KG BAG IN"/>
        <s v="ANTRACOL (T) WP70 40X250GR BAG IN"/>
        <s v="ANTRACOL (T) WP70 20X500GR BAG IN"/>
        <s v="BELT EXPERT SC480 50X100ML BOT IN"/>
        <s v="CONFIDOR (T) SL200 10X1L BOT IN"/>
        <s v="CONFIDOR (T) SL200 20X250ML BOT IN"/>
        <s v="CONFIDOR (T) SL200 20X500ML BOT IN"/>
        <s v="CONFIDOR SUPER (T) SC350 50X100ML BOT IN"/>
        <s v="CONFIDOR SUPER (T) SC350 10X1L BOT IN"/>
        <s v="CONFIDOR SUPER (T) SC350 20X250ML BOT IN"/>
        <s v="CONFIDOR SUPER (T) SC350 20X500ML BOT IN"/>
        <s v="COUNCIL ACTIV WG30 8X(10X45GR) BOX IN"/>
        <s v="COUNCIL ACTIV WG30 12X(5X90GR) BOX IN"/>
        <s v="DECIS EC 28 50X100ML BOT IN"/>
        <s v="DECIS EC101-2 100X50ML BOT IN"/>
        <s v="FAME (T) SC480 20X100ML BOT IN"/>
        <s v="FAME (T) SC480 40X50ML BOT IN"/>
        <s v="JUMP WG80 160X(10X2GR) BAG IN"/>
        <s v="LARVIN (T) WP75 10X1KG BAG IN"/>
        <s v="LARVIN (T) WP75 20X250GR BAG IN"/>
        <s v="LARVIN (T) WP75 20X500GR BAG IN"/>
        <s v="LESENTA WG80 50X100GR BAG IN"/>
        <s v="LESENTA WG80 100X40GR BAG IN"/>
        <s v="MOVENTO ENERGY SC240 10X1L BOT IN"/>
        <s v="MOVENTO ENERGY SC240 50X100ML BOT IN"/>
        <s v="MOVENTO ENERGY SC240 40X250ML BOT IN"/>
        <s v="NATIVO WG75 50X100GR BAG IN"/>
        <s v="NATIVO WG75 40X250GR BAG IN"/>
        <s v="NATIVO WG75 20X500GR BAG IN"/>
        <s v="OBERON (T) SC240 40X200ML BOT IN"/>
        <s v="OBERON (T) SC240 20X500ML BOT IN"/>
        <s v="PLANOFIX SL4 5 50X100ML BOT IN"/>
        <s v="PLANOFIX SL4 5 40X250ML BOT IN"/>
        <s v="REGENT (T) SC50 10X1L BOT IN"/>
        <s v="REGENT (T) SC50 20X250ML BOT IN"/>
        <s v="REGENT (T) SC50 20X500ML BOT IN"/>
        <s v="REGENT ULTRA GR0 6 5X4KG BAG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50X100ML BOT IN" u="1"/>
        <s v="RICESTAR EC69 20X500ML BOT IN" u="1"/>
        <s v="RICESTAR EC69 40X250ML BOT IN" u="1"/>
        <s v="NATIVO WG75 100X50GR BAG IN" u="1"/>
        <s v="ALION PLUS SC560 4X5L BOT IN" u="1"/>
        <e v="#N/A" u="1"/>
        <s v="GAUCHO FS600 100X50ML BOT IN" u="1"/>
        <s v="GAUCHO FS600 40X250ML BOT IN" u="1"/>
        <s v="GAUCHO FS600 50X100ML BOT IN" u="1"/>
        <s v="VELUM PRIME SC400 40X250ML BOT IN" u="1"/>
        <s v="SENCOR WP70 60X100GR BAG IN" u="1"/>
        <s v="FENOS QUICK SC150 50X100ML BOT IN" u="1"/>
        <s v="FAME (T) SC480 10X(20X10ML) BOT IN" u="1"/>
        <s v="PLANOFIX SL4 5 20X500ML BOT IN" u="1"/>
        <s v="MELODY DUO WP66 8 10X800G BAG IN" u="1"/>
        <s v="REGENT GR0 3 1X25KG BOX WW" u="1"/>
        <s v="OBERON (T) SC240 50X100ML BOT IN" u="1"/>
        <s v="JUMP WG80 80X40GR BAG IN" u="1"/>
        <s v="REGENT GOLD SC200 40X250ML BOT IN" u="1"/>
        <s v="REGENT GOLD SC200 50X10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50X100GR BAG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s v="ADMIRE  2 GMS"/>
    <n v="254"/>
    <n v="1000"/>
    <n v="692"/>
    <n v="562"/>
    <s v="ADMIRE 2 GMS-pc"/>
    <x v="0"/>
  </r>
  <r>
    <s v="Alanto 250ml"/>
    <m/>
    <n v="120"/>
    <n v="40"/>
    <n v="80"/>
    <s v="Alanto 250ml-pc"/>
    <x v="1"/>
  </r>
  <r>
    <s v="AMBITION 250ML"/>
    <m/>
    <n v="480"/>
    <n v="81"/>
    <n v="399"/>
    <s v="AMBITION 250ML-pc"/>
    <x v="2"/>
  </r>
  <r>
    <s v="AMBITION 500ML"/>
    <m/>
    <n v="200"/>
    <n v="187"/>
    <n v="13"/>
    <s v="AMBITION 500ML-pc"/>
    <x v="3"/>
  </r>
  <r>
    <s v="AMBITION LTR"/>
    <m/>
    <n v="150"/>
    <n v="141"/>
    <n v="9"/>
    <s v="AMBITION LTR-pc"/>
    <x v="4"/>
  </r>
  <r>
    <s v="Antracol 1kg"/>
    <n v="37"/>
    <n v="350"/>
    <n v="400"/>
    <n v="-13"/>
    <s v="Antracol 1kg-pc"/>
    <x v="5"/>
  </r>
  <r>
    <s v="Antracol 250grms"/>
    <n v="105"/>
    <n v="600"/>
    <n v="646"/>
    <n v="59"/>
    <s v="Antracol 250grms-pc"/>
    <x v="6"/>
  </r>
  <r>
    <s v="Antracol 500grms"/>
    <n v="5"/>
    <n v="800"/>
    <n v="792"/>
    <n v="13"/>
    <s v="Antracol 500grms-pc"/>
    <x v="7"/>
  </r>
  <r>
    <s v="BELT EXPERT 100ML"/>
    <m/>
    <n v="200"/>
    <n v="91"/>
    <n v="109"/>
    <s v="BELT EXPERT 100ML-pc"/>
    <x v="8"/>
  </r>
  <r>
    <s v="CONFIDOR  1 LTR"/>
    <n v="7"/>
    <n v="340"/>
    <n v="349"/>
    <n v="-2"/>
    <s v="CONFIDOR 1 LTR-pc"/>
    <x v="9"/>
  </r>
  <r>
    <s v="CONFIDOR   250 ML"/>
    <n v="6"/>
    <n v="300"/>
    <n v="344"/>
    <n v="-38"/>
    <s v="CONFIDOR 250 ML-pc"/>
    <x v="10"/>
  </r>
  <r>
    <s v="CONFIDOR  500ML"/>
    <n v="33"/>
    <n v="720"/>
    <n v="769"/>
    <n v="-16"/>
    <s v="CONFIDOR 500ML-pc"/>
    <x v="11"/>
  </r>
  <r>
    <s v="CONFIDOR SUPER 100ML"/>
    <n v="16"/>
    <n v="100"/>
    <n v="102"/>
    <n v="14"/>
    <s v="CONFIDOR SUPER 100ML-pc"/>
    <x v="12"/>
  </r>
  <r>
    <s v="Confidor Super 1ltr"/>
    <m/>
    <n v="30"/>
    <n v="1"/>
    <n v="29"/>
    <s v="Confidor Super 1ltr-pc"/>
    <x v="13"/>
  </r>
  <r>
    <s v="Confidor Super 250ml"/>
    <n v="28"/>
    <n v="80"/>
    <n v="96"/>
    <n v="12"/>
    <s v="Confidor Super 250ml-pc"/>
    <x v="14"/>
  </r>
  <r>
    <s v="Confidor Super 500ml"/>
    <n v="22"/>
    <n v="160"/>
    <n v="127"/>
    <n v="55"/>
    <s v="Confidor Super 500ml-pc"/>
    <x v="15"/>
  </r>
  <r>
    <s v="COUNCIL ACTIVE 45GMS"/>
    <m/>
    <n v="240"/>
    <n v="246"/>
    <n v="-6"/>
    <s v="COUNCIL ACTIVE 45GMS-pc"/>
    <x v="16"/>
  </r>
  <r>
    <s v="COUNCIL ACTIVE 90GMS"/>
    <n v="85"/>
    <n v="720"/>
    <n v="645"/>
    <n v="160"/>
    <s v="COUNCIL ACTIVE 90GMS-pc"/>
    <x v="17"/>
  </r>
  <r>
    <s v="DECIS 100ML"/>
    <m/>
    <n v="400"/>
    <n v="259"/>
    <n v="141"/>
    <s v="DECIS 100ML-pc"/>
    <x v="18"/>
  </r>
  <r>
    <s v="DECIS -50ML"/>
    <m/>
    <n v="100"/>
    <m/>
    <n v="100"/>
    <s v="DECIS -50ML-pc"/>
    <x v="19"/>
  </r>
  <r>
    <s v="FAME 100ML"/>
    <n v="1"/>
    <n v="220"/>
    <n v="216"/>
    <n v="5"/>
    <s v="FAME 100ML-pc"/>
    <x v="20"/>
  </r>
  <r>
    <s v="FAME  -50ML"/>
    <n v="21"/>
    <n v="520"/>
    <n v="529"/>
    <n v="12"/>
    <s v="FAME -50ML-pc"/>
    <x v="21"/>
  </r>
  <r>
    <s v="JUMP WG 80 2GM"/>
    <n v="926"/>
    <n v="1600"/>
    <n v="212"/>
    <n v="2314"/>
    <s v="JUMP WG 80 2GM-pc"/>
    <x v="22"/>
  </r>
  <r>
    <s v="LARVIN 1KG"/>
    <n v="9"/>
    <n v="20"/>
    <n v="29"/>
    <m/>
    <s v="LARVIN 1KG-pc"/>
    <x v="23"/>
  </r>
  <r>
    <s v="Larvin 250grms"/>
    <n v="33"/>
    <n v="320"/>
    <n v="346"/>
    <n v="7"/>
    <s v="Larvin 250grms-pc"/>
    <x v="24"/>
  </r>
  <r>
    <s v="LARVIN -500Grm"/>
    <n v="20"/>
    <n v="120"/>
    <n v="130"/>
    <n v="10"/>
    <s v="LARVIN -500Grm-pc"/>
    <x v="25"/>
  </r>
  <r>
    <s v="LESENTA 100GM"/>
    <m/>
    <n v="50"/>
    <n v="40"/>
    <n v="10"/>
    <s v="LESENTA 100GM-pc"/>
    <x v="26"/>
  </r>
  <r>
    <s v="Lesenta 40g"/>
    <n v="46"/>
    <n v="100"/>
    <n v="100"/>
    <n v="46"/>
    <s v="Lesenta 40g-pc"/>
    <x v="27"/>
  </r>
  <r>
    <s v="MOVENTO ENERGY 1LT"/>
    <n v="7"/>
    <n v="20"/>
    <n v="24"/>
    <n v="3"/>
    <s v="MOVENTO ENERGY 1LT-pc"/>
    <x v="28"/>
  </r>
  <r>
    <s v="MOVENTO ENERGYY 100ML"/>
    <m/>
    <n v="100"/>
    <n v="50"/>
    <n v="50"/>
    <s v="MOVENTO ENERGYY 100ML-pc"/>
    <x v="29"/>
  </r>
  <r>
    <s v="MOVENTO ENERGYY 250ML"/>
    <n v="15"/>
    <n v="280"/>
    <n v="274"/>
    <n v="21"/>
    <s v="MOVENTO ENERGYY 250ML-pc"/>
    <x v="30"/>
  </r>
  <r>
    <s v="NATIVO 100GMS"/>
    <n v="70"/>
    <n v="450"/>
    <n v="468"/>
    <n v="52"/>
    <s v="NATIVO 100GMS-pc"/>
    <x v="31"/>
  </r>
  <r>
    <s v="NATIVO 250GMS"/>
    <n v="3"/>
    <n v="120"/>
    <n v="122"/>
    <n v="1"/>
    <s v="NATIVO 250GMS-pc"/>
    <x v="32"/>
  </r>
  <r>
    <s v="NATIVO 500GMS"/>
    <m/>
    <n v="60"/>
    <n v="57"/>
    <n v="3"/>
    <s v="NATIVO 500GMS-pc"/>
    <x v="33"/>
  </r>
  <r>
    <s v="Oberon 200ml"/>
    <n v="6"/>
    <n v="40"/>
    <n v="80"/>
    <n v="-34"/>
    <s v="Oberon 200ml-pc"/>
    <x v="34"/>
  </r>
  <r>
    <s v="Oberon 500ml"/>
    <m/>
    <n v="20"/>
    <n v="20"/>
    <m/>
    <s v="Oberon 500ml-pc"/>
    <x v="35"/>
  </r>
  <r>
    <s v="Planofix 100ml"/>
    <m/>
    <n v="500"/>
    <n v="498"/>
    <n v="2"/>
    <s v="Planofix 100ml-pc"/>
    <x v="36"/>
  </r>
  <r>
    <s v="Planofix 250ml"/>
    <m/>
    <n v="200"/>
    <n v="165"/>
    <n v="35"/>
    <s v="Planofix 250ml-pc"/>
    <x v="37"/>
  </r>
  <r>
    <s v="REGENT 1LTR"/>
    <n v="24"/>
    <n v="400"/>
    <n v="398"/>
    <n v="26"/>
    <s v="REGENT 1LTR-pc"/>
    <x v="38"/>
  </r>
  <r>
    <s v="Regent 250ml"/>
    <m/>
    <n v="100"/>
    <n v="44"/>
    <n v="56"/>
    <s v="Regent 250ml-pc"/>
    <x v="39"/>
  </r>
  <r>
    <s v="Regent 500ml"/>
    <n v="14"/>
    <n v="360"/>
    <n v="345"/>
    <n v="29"/>
    <s v="Regent 500ml-pc"/>
    <x v="40"/>
  </r>
  <r>
    <s v="REGENT ULTRA 4KG"/>
    <n v="11"/>
    <n v="325"/>
    <n v="86"/>
    <n v="250"/>
    <s v="REGENT ULTRA 4KG-pc"/>
    <x v="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4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4">
        <item x="0"/>
        <item m="1" x="59"/>
        <item m="1" x="101"/>
        <item m="1" x="112"/>
        <item m="1" x="97"/>
        <item m="1" x="110"/>
        <item m="1" x="111"/>
        <item m="1" x="58"/>
        <item x="4"/>
        <item x="2"/>
        <item x="3"/>
        <item m="1" x="92"/>
        <item x="5"/>
        <item x="6"/>
        <item x="7"/>
        <item x="8"/>
        <item m="1" x="54"/>
        <item x="9"/>
        <item x="10"/>
        <item x="11"/>
        <item m="1" x="53"/>
        <item x="12"/>
        <item x="14"/>
        <item x="15"/>
        <item m="1" x="87"/>
        <item x="17"/>
        <item x="18"/>
        <item m="1" x="106"/>
        <item m="1" x="104"/>
        <item m="1" x="103"/>
        <item x="19"/>
        <item m="1" x="108"/>
        <item m="1" x="109"/>
        <item m="1" x="107"/>
        <item m="1" x="51"/>
        <item m="1" x="50"/>
        <item m="1" x="66"/>
        <item x="21"/>
        <item m="1" x="65"/>
        <item m="1" x="91"/>
        <item m="1" x="76"/>
        <item m="1" x="90"/>
        <item m="1" x="89"/>
        <item m="1" x="47"/>
        <item m="1" x="48"/>
        <item m="1" x="62"/>
        <item m="1" x="61"/>
        <item m="1" x="60"/>
        <item m="1" x="96"/>
        <item m="1" x="86"/>
        <item m="1" x="83"/>
        <item m="1" x="81"/>
        <item m="1" x="82"/>
        <item x="22"/>
        <item m="1" x="71"/>
        <item m="1" x="80"/>
        <item x="23"/>
        <item x="24"/>
        <item x="25"/>
        <item m="1" x="85"/>
        <item m="1" x="84"/>
        <item m="1" x="102"/>
        <item x="26"/>
        <item x="27"/>
        <item m="1" x="105"/>
        <item m="1" x="74"/>
        <item m="1" x="75"/>
        <item m="1" x="68"/>
        <item x="29"/>
        <item x="30"/>
        <item x="31"/>
        <item m="1" x="77"/>
        <item x="32"/>
        <item x="33"/>
        <item m="1" x="57"/>
        <item m="1" x="70"/>
        <item x="34"/>
        <item x="35"/>
        <item x="36"/>
        <item m="1" x="46"/>
        <item x="37"/>
        <item m="1" x="67"/>
        <item m="1" x="44"/>
        <item m="1" x="73"/>
        <item m="1" x="72"/>
        <item m="1" x="78"/>
        <item m="1" x="69"/>
        <item m="1" x="45"/>
        <item m="1" x="49"/>
        <item x="38"/>
        <item x="39"/>
        <item x="40"/>
        <item x="41"/>
        <item m="1" x="79"/>
        <item m="1" x="56"/>
        <item m="1" x="55"/>
        <item m="1" x="43"/>
        <item m="1" x="42"/>
        <item m="1" x="64"/>
        <item m="1" x="95"/>
        <item m="1" x="52"/>
        <item m="1" x="94"/>
        <item m="1" x="93"/>
        <item m="1" x="88"/>
        <item m="1" x="63"/>
        <item m="1" x="100"/>
        <item m="1" x="99"/>
        <item m="1" x="98"/>
        <item x="1"/>
        <item x="13"/>
        <item x="16"/>
        <item x="20"/>
        <item x="28"/>
        <item t="default"/>
      </items>
    </pivotField>
  </pivotFields>
  <rowFields count="1">
    <field x="6"/>
  </rowFields>
  <rowItems count="43">
    <i>
      <x/>
    </i>
    <i>
      <x v="8"/>
    </i>
    <i>
      <x v="9"/>
    </i>
    <i>
      <x v="10"/>
    </i>
    <i>
      <x v="12"/>
    </i>
    <i>
      <x v="13"/>
    </i>
    <i>
      <x v="14"/>
    </i>
    <i>
      <x v="15"/>
    </i>
    <i>
      <x v="17"/>
    </i>
    <i>
      <x v="18"/>
    </i>
    <i>
      <x v="19"/>
    </i>
    <i>
      <x v="21"/>
    </i>
    <i>
      <x v="22"/>
    </i>
    <i>
      <x v="23"/>
    </i>
    <i>
      <x v="25"/>
    </i>
    <i>
      <x v="26"/>
    </i>
    <i>
      <x v="30"/>
    </i>
    <i>
      <x v="37"/>
    </i>
    <i>
      <x v="53"/>
    </i>
    <i>
      <x v="56"/>
    </i>
    <i>
      <x v="57"/>
    </i>
    <i>
      <x v="58"/>
    </i>
    <i>
      <x v="62"/>
    </i>
    <i>
      <x v="63"/>
    </i>
    <i>
      <x v="68"/>
    </i>
    <i>
      <x v="69"/>
    </i>
    <i>
      <x v="70"/>
    </i>
    <i>
      <x v="72"/>
    </i>
    <i>
      <x v="73"/>
    </i>
    <i>
      <x v="76"/>
    </i>
    <i>
      <x v="77"/>
    </i>
    <i>
      <x v="78"/>
    </i>
    <i>
      <x v="80"/>
    </i>
    <i>
      <x v="89"/>
    </i>
    <i>
      <x v="90"/>
    </i>
    <i>
      <x v="91"/>
    </i>
    <i>
      <x v="92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5"/>
  <sheetViews>
    <sheetView workbookViewId="0">
      <selection sqref="A1:C1"/>
    </sheetView>
  </sheetViews>
  <sheetFormatPr defaultRowHeight="14.4" x14ac:dyDescent="0.3"/>
  <cols>
    <col min="6" max="7" width="8.88671875" style="56"/>
  </cols>
  <sheetData>
    <row r="1" spans="1:5" ht="15.6" x14ac:dyDescent="0.3">
      <c r="A1" s="83" t="s">
        <v>43</v>
      </c>
      <c r="B1" s="83"/>
      <c r="C1" s="83"/>
      <c r="D1" s="65"/>
      <c r="E1" s="65"/>
    </row>
    <row r="2" spans="1:5" x14ac:dyDescent="0.3">
      <c r="A2" s="63" t="s">
        <v>44</v>
      </c>
      <c r="B2" s="63"/>
      <c r="C2" s="63"/>
      <c r="D2" s="65"/>
      <c r="E2" s="65"/>
    </row>
    <row r="3" spans="1:5" x14ac:dyDescent="0.3">
      <c r="A3" s="63" t="s">
        <v>45</v>
      </c>
      <c r="B3" s="63"/>
      <c r="C3" s="63"/>
      <c r="D3" s="65"/>
      <c r="E3" s="65"/>
    </row>
    <row r="4" spans="1:5" x14ac:dyDescent="0.3">
      <c r="A4" s="84" t="s">
        <v>46</v>
      </c>
      <c r="B4" s="84"/>
      <c r="C4" s="84"/>
      <c r="D4" s="65"/>
      <c r="E4" s="65"/>
    </row>
    <row r="5" spans="1:5" ht="15.6" x14ac:dyDescent="0.3">
      <c r="A5" s="85" t="s">
        <v>47</v>
      </c>
      <c r="B5" s="85"/>
      <c r="C5" s="85"/>
      <c r="D5" s="65"/>
      <c r="E5" s="65"/>
    </row>
    <row r="6" spans="1:5" x14ac:dyDescent="0.3">
      <c r="A6" s="63" t="s">
        <v>48</v>
      </c>
      <c r="B6" s="63"/>
      <c r="C6" s="63"/>
      <c r="D6" s="65"/>
      <c r="E6" s="65"/>
    </row>
    <row r="7" spans="1:5" x14ac:dyDescent="0.3">
      <c r="A7" s="63" t="s">
        <v>49</v>
      </c>
      <c r="B7" s="63"/>
      <c r="C7" s="63"/>
      <c r="D7" s="65"/>
      <c r="E7" s="65"/>
    </row>
    <row r="8" spans="1:5" x14ac:dyDescent="0.3">
      <c r="A8" s="66" t="s">
        <v>50</v>
      </c>
      <c r="B8" s="78" t="s">
        <v>47</v>
      </c>
      <c r="C8" s="78"/>
      <c r="D8" s="78"/>
      <c r="E8" s="78"/>
    </row>
    <row r="9" spans="1:5" x14ac:dyDescent="0.3">
      <c r="A9" s="67" t="s">
        <v>50</v>
      </c>
      <c r="B9" s="79" t="s">
        <v>43</v>
      </c>
      <c r="C9" s="80"/>
      <c r="D9" s="80"/>
      <c r="E9" s="80"/>
    </row>
    <row r="10" spans="1:5" x14ac:dyDescent="0.3">
      <c r="A10" s="68" t="s">
        <v>20</v>
      </c>
      <c r="B10" s="81" t="s">
        <v>49</v>
      </c>
      <c r="C10" s="82"/>
      <c r="D10" s="82"/>
      <c r="E10" s="82"/>
    </row>
    <row r="11" spans="1:5" ht="24" x14ac:dyDescent="0.3">
      <c r="A11" s="68" t="s">
        <v>50</v>
      </c>
      <c r="B11" s="69" t="s">
        <v>21</v>
      </c>
      <c r="C11" s="69" t="s">
        <v>22</v>
      </c>
      <c r="D11" s="69" t="s">
        <v>23</v>
      </c>
      <c r="E11" s="69" t="s">
        <v>24</v>
      </c>
    </row>
    <row r="12" spans="1:5" x14ac:dyDescent="0.3">
      <c r="A12" s="70" t="s">
        <v>50</v>
      </c>
      <c r="B12" s="71" t="s">
        <v>25</v>
      </c>
      <c r="C12" s="71" t="s">
        <v>25</v>
      </c>
      <c r="D12" s="71" t="s">
        <v>25</v>
      </c>
      <c r="E12" s="71" t="s">
        <v>25</v>
      </c>
    </row>
    <row r="13" spans="1:5" x14ac:dyDescent="0.3">
      <c r="A13" s="72" t="s">
        <v>51</v>
      </c>
      <c r="B13" s="73">
        <v>254</v>
      </c>
      <c r="C13" s="73">
        <v>1000</v>
      </c>
      <c r="D13" s="73">
        <v>692</v>
      </c>
      <c r="E13" s="73">
        <v>562</v>
      </c>
    </row>
    <row r="14" spans="1:5" x14ac:dyDescent="0.3">
      <c r="A14" s="72" t="s">
        <v>52</v>
      </c>
      <c r="B14" s="74"/>
      <c r="C14" s="75">
        <v>120</v>
      </c>
      <c r="D14" s="75">
        <v>40</v>
      </c>
      <c r="E14" s="75">
        <v>80</v>
      </c>
    </row>
    <row r="15" spans="1:5" x14ac:dyDescent="0.3">
      <c r="A15" s="72" t="s">
        <v>53</v>
      </c>
      <c r="B15" s="74"/>
      <c r="C15" s="75">
        <v>480</v>
      </c>
      <c r="D15" s="75">
        <v>81</v>
      </c>
      <c r="E15" s="75">
        <v>399</v>
      </c>
    </row>
    <row r="16" spans="1:5" x14ac:dyDescent="0.3">
      <c r="A16" s="72" t="s">
        <v>54</v>
      </c>
      <c r="B16" s="74"/>
      <c r="C16" s="75">
        <v>200</v>
      </c>
      <c r="D16" s="75">
        <v>187</v>
      </c>
      <c r="E16" s="75">
        <v>13</v>
      </c>
    </row>
    <row r="17" spans="1:5" x14ac:dyDescent="0.3">
      <c r="A17" s="72" t="s">
        <v>55</v>
      </c>
      <c r="B17" s="74"/>
      <c r="C17" s="75">
        <v>150</v>
      </c>
      <c r="D17" s="75">
        <v>141</v>
      </c>
      <c r="E17" s="75">
        <v>9</v>
      </c>
    </row>
    <row r="18" spans="1:5" x14ac:dyDescent="0.3">
      <c r="A18" s="72" t="s">
        <v>56</v>
      </c>
      <c r="B18" s="75">
        <v>37</v>
      </c>
      <c r="C18" s="75">
        <v>350</v>
      </c>
      <c r="D18" s="75">
        <v>400</v>
      </c>
      <c r="E18" s="75">
        <v>-13</v>
      </c>
    </row>
    <row r="19" spans="1:5" x14ac:dyDescent="0.3">
      <c r="A19" s="72" t="s">
        <v>57</v>
      </c>
      <c r="B19" s="75">
        <v>105</v>
      </c>
      <c r="C19" s="75">
        <v>600</v>
      </c>
      <c r="D19" s="75">
        <v>646</v>
      </c>
      <c r="E19" s="75">
        <v>59</v>
      </c>
    </row>
    <row r="20" spans="1:5" x14ac:dyDescent="0.3">
      <c r="A20" s="72" t="s">
        <v>58</v>
      </c>
      <c r="B20" s="75">
        <v>5</v>
      </c>
      <c r="C20" s="75">
        <v>800</v>
      </c>
      <c r="D20" s="75">
        <v>792</v>
      </c>
      <c r="E20" s="75">
        <v>13</v>
      </c>
    </row>
    <row r="21" spans="1:5" x14ac:dyDescent="0.3">
      <c r="A21" s="72" t="s">
        <v>59</v>
      </c>
      <c r="B21" s="74"/>
      <c r="C21" s="75">
        <v>200</v>
      </c>
      <c r="D21" s="75">
        <v>91</v>
      </c>
      <c r="E21" s="75">
        <v>109</v>
      </c>
    </row>
    <row r="22" spans="1:5" x14ac:dyDescent="0.3">
      <c r="A22" s="72" t="s">
        <v>60</v>
      </c>
      <c r="B22" s="75">
        <v>7</v>
      </c>
      <c r="C22" s="75">
        <v>340</v>
      </c>
      <c r="D22" s="75">
        <v>349</v>
      </c>
      <c r="E22" s="75">
        <v>-2</v>
      </c>
    </row>
    <row r="23" spans="1:5" x14ac:dyDescent="0.3">
      <c r="A23" s="72" t="s">
        <v>61</v>
      </c>
      <c r="B23" s="75">
        <v>6</v>
      </c>
      <c r="C23" s="75">
        <v>300</v>
      </c>
      <c r="D23" s="75">
        <v>344</v>
      </c>
      <c r="E23" s="75">
        <v>-38</v>
      </c>
    </row>
    <row r="24" spans="1:5" x14ac:dyDescent="0.3">
      <c r="A24" s="72" t="s">
        <v>62</v>
      </c>
      <c r="B24" s="75">
        <v>33</v>
      </c>
      <c r="C24" s="75">
        <v>720</v>
      </c>
      <c r="D24" s="75">
        <v>769</v>
      </c>
      <c r="E24" s="75">
        <v>-16</v>
      </c>
    </row>
    <row r="25" spans="1:5" x14ac:dyDescent="0.3">
      <c r="A25" s="72" t="s">
        <v>63</v>
      </c>
      <c r="B25" s="75">
        <v>16</v>
      </c>
      <c r="C25" s="75">
        <v>100</v>
      </c>
      <c r="D25" s="75">
        <v>102</v>
      </c>
      <c r="E25" s="75">
        <v>14</v>
      </c>
    </row>
    <row r="26" spans="1:5" x14ac:dyDescent="0.3">
      <c r="A26" s="72" t="s">
        <v>64</v>
      </c>
      <c r="B26" s="74"/>
      <c r="C26" s="75">
        <v>30</v>
      </c>
      <c r="D26" s="75">
        <v>1</v>
      </c>
      <c r="E26" s="75">
        <v>29</v>
      </c>
    </row>
    <row r="27" spans="1:5" x14ac:dyDescent="0.3">
      <c r="A27" s="72" t="s">
        <v>65</v>
      </c>
      <c r="B27" s="75">
        <v>28</v>
      </c>
      <c r="C27" s="75">
        <v>80</v>
      </c>
      <c r="D27" s="75">
        <v>96</v>
      </c>
      <c r="E27" s="75">
        <v>12</v>
      </c>
    </row>
    <row r="28" spans="1:5" x14ac:dyDescent="0.3">
      <c r="A28" s="72" t="s">
        <v>66</v>
      </c>
      <c r="B28" s="75">
        <v>22</v>
      </c>
      <c r="C28" s="75">
        <v>160</v>
      </c>
      <c r="D28" s="75">
        <v>127</v>
      </c>
      <c r="E28" s="75">
        <v>55</v>
      </c>
    </row>
    <row r="29" spans="1:5" x14ac:dyDescent="0.3">
      <c r="A29" s="72" t="s">
        <v>67</v>
      </c>
      <c r="B29" s="74"/>
      <c r="C29" s="75">
        <v>240</v>
      </c>
      <c r="D29" s="75">
        <v>246</v>
      </c>
      <c r="E29" s="75">
        <v>-6</v>
      </c>
    </row>
    <row r="30" spans="1:5" x14ac:dyDescent="0.3">
      <c r="A30" s="72" t="s">
        <v>68</v>
      </c>
      <c r="B30" s="75">
        <v>85</v>
      </c>
      <c r="C30" s="75">
        <v>720</v>
      </c>
      <c r="D30" s="75">
        <v>645</v>
      </c>
      <c r="E30" s="75">
        <v>160</v>
      </c>
    </row>
    <row r="31" spans="1:5" x14ac:dyDescent="0.3">
      <c r="A31" s="72" t="s">
        <v>69</v>
      </c>
      <c r="B31" s="74"/>
      <c r="C31" s="75">
        <v>400</v>
      </c>
      <c r="D31" s="75">
        <v>259</v>
      </c>
      <c r="E31" s="75">
        <v>141</v>
      </c>
    </row>
    <row r="32" spans="1:5" x14ac:dyDescent="0.3">
      <c r="A32" s="72" t="s">
        <v>70</v>
      </c>
      <c r="B32" s="74"/>
      <c r="C32" s="75">
        <v>100</v>
      </c>
      <c r="D32" s="74"/>
      <c r="E32" s="75">
        <v>100</v>
      </c>
    </row>
    <row r="33" spans="1:5" x14ac:dyDescent="0.3">
      <c r="A33" s="72" t="s">
        <v>71</v>
      </c>
      <c r="B33" s="75">
        <v>1</v>
      </c>
      <c r="C33" s="75">
        <v>220</v>
      </c>
      <c r="D33" s="75">
        <v>216</v>
      </c>
      <c r="E33" s="75">
        <v>5</v>
      </c>
    </row>
    <row r="34" spans="1:5" x14ac:dyDescent="0.3">
      <c r="A34" s="72" t="s">
        <v>72</v>
      </c>
      <c r="B34" s="75">
        <v>21</v>
      </c>
      <c r="C34" s="75">
        <v>520</v>
      </c>
      <c r="D34" s="75">
        <v>529</v>
      </c>
      <c r="E34" s="75">
        <v>12</v>
      </c>
    </row>
    <row r="35" spans="1:5" x14ac:dyDescent="0.3">
      <c r="A35" s="72" t="s">
        <v>73</v>
      </c>
      <c r="B35" s="75">
        <v>926</v>
      </c>
      <c r="C35" s="75">
        <v>1600</v>
      </c>
      <c r="D35" s="75">
        <v>212</v>
      </c>
      <c r="E35" s="75">
        <v>2314</v>
      </c>
    </row>
    <row r="36" spans="1:5" x14ac:dyDescent="0.3">
      <c r="A36" s="72" t="s">
        <v>74</v>
      </c>
      <c r="B36" s="75">
        <v>9</v>
      </c>
      <c r="C36" s="75">
        <v>20</v>
      </c>
      <c r="D36" s="75">
        <v>29</v>
      </c>
      <c r="E36" s="74"/>
    </row>
    <row r="37" spans="1:5" x14ac:dyDescent="0.3">
      <c r="A37" s="72" t="s">
        <v>75</v>
      </c>
      <c r="B37" s="75">
        <v>33</v>
      </c>
      <c r="C37" s="75">
        <v>320</v>
      </c>
      <c r="D37" s="75">
        <v>346</v>
      </c>
      <c r="E37" s="75">
        <v>7</v>
      </c>
    </row>
    <row r="38" spans="1:5" x14ac:dyDescent="0.3">
      <c r="A38" s="72" t="s">
        <v>76</v>
      </c>
      <c r="B38" s="75">
        <v>20</v>
      </c>
      <c r="C38" s="75">
        <v>120</v>
      </c>
      <c r="D38" s="75">
        <v>130</v>
      </c>
      <c r="E38" s="75">
        <v>10</v>
      </c>
    </row>
    <row r="39" spans="1:5" x14ac:dyDescent="0.3">
      <c r="A39" s="72" t="s">
        <v>77</v>
      </c>
      <c r="B39" s="74"/>
      <c r="C39" s="75">
        <v>50</v>
      </c>
      <c r="D39" s="75">
        <v>40</v>
      </c>
      <c r="E39" s="75">
        <v>10</v>
      </c>
    </row>
    <row r="40" spans="1:5" x14ac:dyDescent="0.3">
      <c r="A40" s="72" t="s">
        <v>78</v>
      </c>
      <c r="B40" s="75">
        <v>46</v>
      </c>
      <c r="C40" s="75">
        <v>100</v>
      </c>
      <c r="D40" s="75">
        <v>100</v>
      </c>
      <c r="E40" s="75">
        <v>46</v>
      </c>
    </row>
    <row r="41" spans="1:5" x14ac:dyDescent="0.3">
      <c r="A41" s="72" t="s">
        <v>79</v>
      </c>
      <c r="B41" s="75">
        <v>7</v>
      </c>
      <c r="C41" s="75">
        <v>20</v>
      </c>
      <c r="D41" s="75">
        <v>24</v>
      </c>
      <c r="E41" s="75">
        <v>3</v>
      </c>
    </row>
    <row r="42" spans="1:5" x14ac:dyDescent="0.3">
      <c r="A42" s="72" t="s">
        <v>80</v>
      </c>
      <c r="B42" s="74"/>
      <c r="C42" s="75">
        <v>100</v>
      </c>
      <c r="D42" s="75">
        <v>50</v>
      </c>
      <c r="E42" s="75">
        <v>50</v>
      </c>
    </row>
    <row r="43" spans="1:5" x14ac:dyDescent="0.3">
      <c r="A43" s="72" t="s">
        <v>81</v>
      </c>
      <c r="B43" s="75">
        <v>15</v>
      </c>
      <c r="C43" s="75">
        <v>280</v>
      </c>
      <c r="D43" s="75">
        <v>274</v>
      </c>
      <c r="E43" s="75">
        <v>21</v>
      </c>
    </row>
    <row r="44" spans="1:5" x14ac:dyDescent="0.3">
      <c r="A44" s="72" t="s">
        <v>82</v>
      </c>
      <c r="B44" s="75">
        <v>70</v>
      </c>
      <c r="C44" s="75">
        <v>450</v>
      </c>
      <c r="D44" s="75">
        <v>468</v>
      </c>
      <c r="E44" s="75">
        <v>52</v>
      </c>
    </row>
    <row r="45" spans="1:5" x14ac:dyDescent="0.3">
      <c r="A45" s="72" t="s">
        <v>83</v>
      </c>
      <c r="B45" s="75">
        <v>3</v>
      </c>
      <c r="C45" s="75">
        <v>120</v>
      </c>
      <c r="D45" s="75">
        <v>122</v>
      </c>
      <c r="E45" s="75">
        <v>1</v>
      </c>
    </row>
    <row r="46" spans="1:5" x14ac:dyDescent="0.3">
      <c r="A46" s="72" t="s">
        <v>84</v>
      </c>
      <c r="B46" s="74"/>
      <c r="C46" s="75">
        <v>60</v>
      </c>
      <c r="D46" s="75">
        <v>57</v>
      </c>
      <c r="E46" s="75">
        <v>3</v>
      </c>
    </row>
    <row r="47" spans="1:5" x14ac:dyDescent="0.3">
      <c r="A47" s="72" t="s">
        <v>85</v>
      </c>
      <c r="B47" s="75">
        <v>6</v>
      </c>
      <c r="C47" s="75">
        <v>40</v>
      </c>
      <c r="D47" s="75">
        <v>80</v>
      </c>
      <c r="E47" s="75">
        <v>-34</v>
      </c>
    </row>
    <row r="48" spans="1:5" x14ac:dyDescent="0.3">
      <c r="A48" s="72" t="s">
        <v>86</v>
      </c>
      <c r="B48" s="74"/>
      <c r="C48" s="75">
        <v>20</v>
      </c>
      <c r="D48" s="75">
        <v>20</v>
      </c>
      <c r="E48" s="74"/>
    </row>
    <row r="49" spans="1:5" x14ac:dyDescent="0.3">
      <c r="A49" s="72" t="s">
        <v>87</v>
      </c>
      <c r="B49" s="74"/>
      <c r="C49" s="75">
        <v>500</v>
      </c>
      <c r="D49" s="75">
        <v>498</v>
      </c>
      <c r="E49" s="75">
        <v>2</v>
      </c>
    </row>
    <row r="50" spans="1:5" x14ac:dyDescent="0.3">
      <c r="A50" s="72" t="s">
        <v>88</v>
      </c>
      <c r="B50" s="74"/>
      <c r="C50" s="75">
        <v>200</v>
      </c>
      <c r="D50" s="75">
        <v>165</v>
      </c>
      <c r="E50" s="75">
        <v>35</v>
      </c>
    </row>
    <row r="51" spans="1:5" x14ac:dyDescent="0.3">
      <c r="A51" s="72" t="s">
        <v>89</v>
      </c>
      <c r="B51" s="75">
        <v>24</v>
      </c>
      <c r="C51" s="75">
        <v>400</v>
      </c>
      <c r="D51" s="75">
        <v>398</v>
      </c>
      <c r="E51" s="75">
        <v>26</v>
      </c>
    </row>
    <row r="52" spans="1:5" x14ac:dyDescent="0.3">
      <c r="A52" s="72" t="s">
        <v>90</v>
      </c>
      <c r="B52" s="74"/>
      <c r="C52" s="75">
        <v>100</v>
      </c>
      <c r="D52" s="75">
        <v>44</v>
      </c>
      <c r="E52" s="75">
        <v>56</v>
      </c>
    </row>
    <row r="53" spans="1:5" x14ac:dyDescent="0.3">
      <c r="A53" s="72" t="s">
        <v>91</v>
      </c>
      <c r="B53" s="75">
        <v>14</v>
      </c>
      <c r="C53" s="75">
        <v>360</v>
      </c>
      <c r="D53" s="75">
        <v>345</v>
      </c>
      <c r="E53" s="75">
        <v>29</v>
      </c>
    </row>
    <row r="54" spans="1:5" x14ac:dyDescent="0.3">
      <c r="A54" s="72" t="s">
        <v>92</v>
      </c>
      <c r="B54" s="75">
        <v>11</v>
      </c>
      <c r="C54" s="75">
        <v>325</v>
      </c>
      <c r="D54" s="75">
        <v>86</v>
      </c>
      <c r="E54" s="75">
        <v>250</v>
      </c>
    </row>
    <row r="55" spans="1:5" x14ac:dyDescent="0.3">
      <c r="A55" s="76" t="s">
        <v>26</v>
      </c>
      <c r="B55" s="77">
        <v>1804</v>
      </c>
      <c r="C55" s="77">
        <v>13015</v>
      </c>
      <c r="D55" s="77">
        <v>10241</v>
      </c>
      <c r="E55" s="77">
        <v>4578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27</v>
      </c>
      <c r="B1" s="45" t="s">
        <v>21</v>
      </c>
      <c r="C1" s="45" t="s">
        <v>22</v>
      </c>
      <c r="D1" s="45" t="s">
        <v>23</v>
      </c>
      <c r="E1" s="45" t="s">
        <v>24</v>
      </c>
      <c r="F1" s="48" t="s">
        <v>29</v>
      </c>
      <c r="G1" s="30" t="s">
        <v>28</v>
      </c>
      <c r="I1" s="50" t="s">
        <v>30</v>
      </c>
      <c r="J1" s="64" t="s">
        <v>32</v>
      </c>
      <c r="K1" s="64" t="s">
        <v>33</v>
      </c>
      <c r="L1" s="64" t="s">
        <v>34</v>
      </c>
      <c r="M1" s="64" t="s">
        <v>35</v>
      </c>
    </row>
    <row r="2" spans="1:17" x14ac:dyDescent="0.3">
      <c r="A2" s="72" t="s">
        <v>51</v>
      </c>
      <c r="B2" s="73">
        <v>254</v>
      </c>
      <c r="C2" s="73">
        <v>1000</v>
      </c>
      <c r="D2" s="73">
        <v>692</v>
      </c>
      <c r="E2" s="73">
        <v>562</v>
      </c>
      <c r="F2" s="49" t="str">
        <f>TRIM(A2&amp;"-pc")</f>
        <v>ADMIRE 2 GMS-pc</v>
      </c>
      <c r="G2" s="30" t="s">
        <v>31</v>
      </c>
      <c r="I2" s="51" t="s">
        <v>31</v>
      </c>
      <c r="J2" s="52">
        <v>254</v>
      </c>
      <c r="K2" s="52">
        <v>1000</v>
      </c>
      <c r="L2" s="52">
        <v>692</v>
      </c>
      <c r="M2" s="52">
        <v>562</v>
      </c>
    </row>
    <row r="3" spans="1:17" x14ac:dyDescent="0.3">
      <c r="A3" s="72" t="s">
        <v>52</v>
      </c>
      <c r="B3" s="74"/>
      <c r="C3" s="75">
        <v>120</v>
      </c>
      <c r="D3" s="75">
        <v>40</v>
      </c>
      <c r="E3" s="75">
        <v>80</v>
      </c>
      <c r="F3" s="49" t="str">
        <f t="shared" ref="F3:F43" si="0">TRIM(A3&amp;"-pc")</f>
        <v>Alanto 250ml-pc</v>
      </c>
      <c r="G3" s="30" t="s">
        <v>128</v>
      </c>
      <c r="I3" s="51" t="s">
        <v>40</v>
      </c>
      <c r="J3" s="52"/>
      <c r="K3" s="52">
        <v>150</v>
      </c>
      <c r="L3" s="52">
        <v>141</v>
      </c>
      <c r="M3" s="52">
        <v>9</v>
      </c>
    </row>
    <row r="4" spans="1:17" x14ac:dyDescent="0.3">
      <c r="A4" s="72" t="s">
        <v>53</v>
      </c>
      <c r="B4" s="74"/>
      <c r="C4" s="75">
        <v>480</v>
      </c>
      <c r="D4" s="75">
        <v>81</v>
      </c>
      <c r="E4" s="75">
        <v>399</v>
      </c>
      <c r="F4" s="49" t="str">
        <f t="shared" si="0"/>
        <v>AMBITION 250ML-pc</v>
      </c>
      <c r="G4" s="30" t="s">
        <v>93</v>
      </c>
      <c r="I4" s="51" t="s">
        <v>93</v>
      </c>
      <c r="J4" s="52"/>
      <c r="K4" s="52">
        <v>480</v>
      </c>
      <c r="L4" s="52">
        <v>81</v>
      </c>
      <c r="M4" s="52">
        <v>399</v>
      </c>
    </row>
    <row r="5" spans="1:17" x14ac:dyDescent="0.3">
      <c r="A5" s="72" t="s">
        <v>54</v>
      </c>
      <c r="B5" s="74"/>
      <c r="C5" s="75">
        <v>200</v>
      </c>
      <c r="D5" s="75">
        <v>187</v>
      </c>
      <c r="E5" s="75">
        <v>13</v>
      </c>
      <c r="F5" s="49" t="str">
        <f t="shared" si="0"/>
        <v>AMBITION 500ML-pc</v>
      </c>
      <c r="G5" s="30" t="s">
        <v>94</v>
      </c>
      <c r="I5" s="51" t="s">
        <v>94</v>
      </c>
      <c r="J5" s="52"/>
      <c r="K5" s="52">
        <v>200</v>
      </c>
      <c r="L5" s="52">
        <v>187</v>
      </c>
      <c r="M5" s="52">
        <v>13</v>
      </c>
    </row>
    <row r="6" spans="1:17" x14ac:dyDescent="0.3">
      <c r="A6" s="72" t="s">
        <v>55</v>
      </c>
      <c r="B6" s="74"/>
      <c r="C6" s="75">
        <v>150</v>
      </c>
      <c r="D6" s="75">
        <v>141</v>
      </c>
      <c r="E6" s="75">
        <v>9</v>
      </c>
      <c r="F6" s="49" t="str">
        <f t="shared" si="0"/>
        <v>AMBITION LTR-pc</v>
      </c>
      <c r="G6" s="30" t="s">
        <v>40</v>
      </c>
      <c r="I6" s="51" t="s">
        <v>95</v>
      </c>
      <c r="J6" s="52">
        <v>37</v>
      </c>
      <c r="K6" s="52">
        <v>350</v>
      </c>
      <c r="L6" s="52">
        <v>400</v>
      </c>
      <c r="M6" s="52">
        <v>-13</v>
      </c>
    </row>
    <row r="7" spans="1:17" x14ac:dyDescent="0.3">
      <c r="A7" s="72" t="s">
        <v>56</v>
      </c>
      <c r="B7" s="75">
        <v>37</v>
      </c>
      <c r="C7" s="75">
        <v>350</v>
      </c>
      <c r="D7" s="75">
        <v>400</v>
      </c>
      <c r="E7" s="75">
        <v>-13</v>
      </c>
      <c r="F7" s="49" t="str">
        <f t="shared" si="0"/>
        <v>Antracol 1kg-pc</v>
      </c>
      <c r="G7" s="30" t="s">
        <v>95</v>
      </c>
      <c r="I7" s="51" t="s">
        <v>96</v>
      </c>
      <c r="J7" s="52">
        <v>105</v>
      </c>
      <c r="K7" s="52">
        <v>600</v>
      </c>
      <c r="L7" s="52">
        <v>646</v>
      </c>
      <c r="M7" s="52">
        <v>59</v>
      </c>
    </row>
    <row r="8" spans="1:17" x14ac:dyDescent="0.3">
      <c r="A8" s="72" t="s">
        <v>57</v>
      </c>
      <c r="B8" s="75">
        <v>105</v>
      </c>
      <c r="C8" s="75">
        <v>600</v>
      </c>
      <c r="D8" s="75">
        <v>646</v>
      </c>
      <c r="E8" s="75">
        <v>59</v>
      </c>
      <c r="F8" s="49" t="str">
        <f t="shared" si="0"/>
        <v>Antracol 250grms-pc</v>
      </c>
      <c r="G8" s="30" t="s">
        <v>96</v>
      </c>
      <c r="I8" s="51" t="s">
        <v>97</v>
      </c>
      <c r="J8" s="52">
        <v>5</v>
      </c>
      <c r="K8" s="52">
        <v>800</v>
      </c>
      <c r="L8" s="52">
        <v>792</v>
      </c>
      <c r="M8" s="52">
        <v>13</v>
      </c>
    </row>
    <row r="9" spans="1:17" x14ac:dyDescent="0.3">
      <c r="A9" s="72" t="s">
        <v>58</v>
      </c>
      <c r="B9" s="75">
        <v>5</v>
      </c>
      <c r="C9" s="75">
        <v>800</v>
      </c>
      <c r="D9" s="75">
        <v>792</v>
      </c>
      <c r="E9" s="75">
        <v>13</v>
      </c>
      <c r="F9" s="49" t="str">
        <f t="shared" si="0"/>
        <v>Antracol 500grms-pc</v>
      </c>
      <c r="G9" s="30" t="s">
        <v>97</v>
      </c>
      <c r="I9" s="51" t="s">
        <v>98</v>
      </c>
      <c r="J9" s="52"/>
      <c r="K9" s="52">
        <v>200</v>
      </c>
      <c r="L9" s="52">
        <v>91</v>
      </c>
      <c r="M9" s="52">
        <v>109</v>
      </c>
    </row>
    <row r="10" spans="1:17" x14ac:dyDescent="0.3">
      <c r="A10" s="72" t="s">
        <v>59</v>
      </c>
      <c r="B10" s="74"/>
      <c r="C10" s="75">
        <v>200</v>
      </c>
      <c r="D10" s="75">
        <v>91</v>
      </c>
      <c r="E10" s="75">
        <v>109</v>
      </c>
      <c r="F10" s="49" t="str">
        <f t="shared" si="0"/>
        <v>BELT EXPERT 100ML-pc</v>
      </c>
      <c r="G10" s="30" t="s">
        <v>98</v>
      </c>
      <c r="I10" s="51" t="s">
        <v>99</v>
      </c>
      <c r="J10" s="52">
        <v>7</v>
      </c>
      <c r="K10" s="52">
        <v>340</v>
      </c>
      <c r="L10" s="52">
        <v>349</v>
      </c>
      <c r="M10" s="52">
        <v>-2</v>
      </c>
    </row>
    <row r="11" spans="1:17" x14ac:dyDescent="0.3">
      <c r="A11" s="72" t="s">
        <v>60</v>
      </c>
      <c r="B11" s="75">
        <v>7</v>
      </c>
      <c r="C11" s="75">
        <v>340</v>
      </c>
      <c r="D11" s="75">
        <v>349</v>
      </c>
      <c r="E11" s="75">
        <v>-2</v>
      </c>
      <c r="F11" s="49" t="str">
        <f t="shared" si="0"/>
        <v>CONFIDOR 1 LTR-pc</v>
      </c>
      <c r="G11" s="30" t="s">
        <v>99</v>
      </c>
      <c r="I11" s="51" t="s">
        <v>100</v>
      </c>
      <c r="J11" s="52">
        <v>6</v>
      </c>
      <c r="K11" s="52">
        <v>300</v>
      </c>
      <c r="L11" s="52">
        <v>344</v>
      </c>
      <c r="M11" s="52">
        <v>-38</v>
      </c>
      <c r="Q11" t="e">
        <f ca="1">OFFSET($I$1,0,0,COUNTA($I:$I),COUNTA($I$1:$M$1))</f>
        <v>#VALUE!</v>
      </c>
    </row>
    <row r="12" spans="1:17" x14ac:dyDescent="0.3">
      <c r="A12" s="72" t="s">
        <v>61</v>
      </c>
      <c r="B12" s="75">
        <v>6</v>
      </c>
      <c r="C12" s="75">
        <v>300</v>
      </c>
      <c r="D12" s="75">
        <v>344</v>
      </c>
      <c r="E12" s="75">
        <v>-38</v>
      </c>
      <c r="F12" s="49" t="str">
        <f t="shared" si="0"/>
        <v>CONFIDOR 250 ML-pc</v>
      </c>
      <c r="G12" s="30" t="s">
        <v>100</v>
      </c>
      <c r="I12" s="51" t="s">
        <v>101</v>
      </c>
      <c r="J12" s="52">
        <v>33</v>
      </c>
      <c r="K12" s="52">
        <v>720</v>
      </c>
      <c r="L12" s="52">
        <v>769</v>
      </c>
      <c r="M12" s="52">
        <v>-16</v>
      </c>
    </row>
    <row r="13" spans="1:17" x14ac:dyDescent="0.3">
      <c r="A13" s="72" t="s">
        <v>62</v>
      </c>
      <c r="B13" s="75">
        <v>33</v>
      </c>
      <c r="C13" s="75">
        <v>720</v>
      </c>
      <c r="D13" s="75">
        <v>769</v>
      </c>
      <c r="E13" s="75">
        <v>-16</v>
      </c>
      <c r="F13" s="49" t="str">
        <f t="shared" si="0"/>
        <v>CONFIDOR 500ML-pc</v>
      </c>
      <c r="G13" s="30" t="s">
        <v>101</v>
      </c>
      <c r="I13" s="51" t="s">
        <v>102</v>
      </c>
      <c r="J13" s="52">
        <v>16</v>
      </c>
      <c r="K13" s="52">
        <v>100</v>
      </c>
      <c r="L13" s="52">
        <v>102</v>
      </c>
      <c r="M13" s="52">
        <v>14</v>
      </c>
    </row>
    <row r="14" spans="1:17" x14ac:dyDescent="0.3">
      <c r="A14" s="72" t="s">
        <v>63</v>
      </c>
      <c r="B14" s="75">
        <v>16</v>
      </c>
      <c r="C14" s="75">
        <v>100</v>
      </c>
      <c r="D14" s="75">
        <v>102</v>
      </c>
      <c r="E14" s="75">
        <v>14</v>
      </c>
      <c r="F14" s="49" t="str">
        <f t="shared" si="0"/>
        <v>CONFIDOR SUPER 100ML-pc</v>
      </c>
      <c r="G14" s="30" t="s">
        <v>102</v>
      </c>
      <c r="I14" s="51" t="s">
        <v>103</v>
      </c>
      <c r="J14" s="52">
        <v>28</v>
      </c>
      <c r="K14" s="52">
        <v>80</v>
      </c>
      <c r="L14" s="52">
        <v>96</v>
      </c>
      <c r="M14" s="52">
        <v>12</v>
      </c>
    </row>
    <row r="15" spans="1:17" x14ac:dyDescent="0.3">
      <c r="A15" s="72" t="s">
        <v>64</v>
      </c>
      <c r="B15" s="74"/>
      <c r="C15" s="75">
        <v>30</v>
      </c>
      <c r="D15" s="75">
        <v>1</v>
      </c>
      <c r="E15" s="75">
        <v>29</v>
      </c>
      <c r="F15" s="49" t="str">
        <f t="shared" si="0"/>
        <v>Confidor Super 1ltr-pc</v>
      </c>
      <c r="G15" s="30" t="s">
        <v>129</v>
      </c>
      <c r="I15" s="51" t="s">
        <v>104</v>
      </c>
      <c r="J15" s="52">
        <v>22</v>
      </c>
      <c r="K15" s="52">
        <v>160</v>
      </c>
      <c r="L15" s="52">
        <v>127</v>
      </c>
      <c r="M15" s="52">
        <v>55</v>
      </c>
    </row>
    <row r="16" spans="1:17" x14ac:dyDescent="0.3">
      <c r="A16" s="72" t="s">
        <v>65</v>
      </c>
      <c r="B16" s="75">
        <v>28</v>
      </c>
      <c r="C16" s="75">
        <v>80</v>
      </c>
      <c r="D16" s="75">
        <v>96</v>
      </c>
      <c r="E16" s="75">
        <v>12</v>
      </c>
      <c r="F16" s="49" t="str">
        <f t="shared" si="0"/>
        <v>Confidor Super 250ml-pc</v>
      </c>
      <c r="G16" s="30" t="s">
        <v>103</v>
      </c>
      <c r="I16" s="51" t="s">
        <v>105</v>
      </c>
      <c r="J16" s="52">
        <v>85</v>
      </c>
      <c r="K16" s="52">
        <v>720</v>
      </c>
      <c r="L16" s="52">
        <v>645</v>
      </c>
      <c r="M16" s="52">
        <v>160</v>
      </c>
    </row>
    <row r="17" spans="1:13" x14ac:dyDescent="0.3">
      <c r="A17" s="72" t="s">
        <v>66</v>
      </c>
      <c r="B17" s="75">
        <v>22</v>
      </c>
      <c r="C17" s="75">
        <v>160</v>
      </c>
      <c r="D17" s="75">
        <v>127</v>
      </c>
      <c r="E17" s="75">
        <v>55</v>
      </c>
      <c r="F17" s="49" t="str">
        <f t="shared" si="0"/>
        <v>Confidor Super 500ml-pc</v>
      </c>
      <c r="G17" s="30" t="s">
        <v>104</v>
      </c>
      <c r="I17" s="51" t="s">
        <v>106</v>
      </c>
      <c r="J17" s="52"/>
      <c r="K17" s="52">
        <v>400</v>
      </c>
      <c r="L17" s="52">
        <v>259</v>
      </c>
      <c r="M17" s="52">
        <v>141</v>
      </c>
    </row>
    <row r="18" spans="1:13" x14ac:dyDescent="0.3">
      <c r="A18" s="72" t="s">
        <v>67</v>
      </c>
      <c r="B18" s="74"/>
      <c r="C18" s="75">
        <v>240</v>
      </c>
      <c r="D18" s="75">
        <v>246</v>
      </c>
      <c r="E18" s="75">
        <v>-6</v>
      </c>
      <c r="F18" s="49" t="str">
        <f t="shared" si="0"/>
        <v>COUNCIL ACTIVE 45GMS-pc</v>
      </c>
      <c r="G18" s="30" t="s">
        <v>130</v>
      </c>
      <c r="I18" s="51" t="s">
        <v>107</v>
      </c>
      <c r="J18" s="52"/>
      <c r="K18" s="52">
        <v>100</v>
      </c>
      <c r="L18" s="52"/>
      <c r="M18" s="52">
        <v>100</v>
      </c>
    </row>
    <row r="19" spans="1:13" x14ac:dyDescent="0.3">
      <c r="A19" s="72" t="s">
        <v>68</v>
      </c>
      <c r="B19" s="75">
        <v>85</v>
      </c>
      <c r="C19" s="75">
        <v>720</v>
      </c>
      <c r="D19" s="75">
        <v>645</v>
      </c>
      <c r="E19" s="75">
        <v>160</v>
      </c>
      <c r="F19" s="49" t="str">
        <f t="shared" si="0"/>
        <v>COUNCIL ACTIVE 90GMS-pc</v>
      </c>
      <c r="G19" s="30" t="s">
        <v>105</v>
      </c>
      <c r="I19" s="51" t="s">
        <v>108</v>
      </c>
      <c r="J19" s="52">
        <v>21</v>
      </c>
      <c r="K19" s="52">
        <v>520</v>
      </c>
      <c r="L19" s="52">
        <v>529</v>
      </c>
      <c r="M19" s="52">
        <v>12</v>
      </c>
    </row>
    <row r="20" spans="1:13" x14ac:dyDescent="0.3">
      <c r="A20" s="72" t="s">
        <v>69</v>
      </c>
      <c r="B20" s="74"/>
      <c r="C20" s="75">
        <v>400</v>
      </c>
      <c r="D20" s="75">
        <v>259</v>
      </c>
      <c r="E20" s="75">
        <v>141</v>
      </c>
      <c r="F20" s="49" t="str">
        <f t="shared" si="0"/>
        <v>DECIS 100ML-pc</v>
      </c>
      <c r="G20" s="30" t="s">
        <v>106</v>
      </c>
      <c r="I20" s="51" t="s">
        <v>109</v>
      </c>
      <c r="J20" s="52">
        <v>926</v>
      </c>
      <c r="K20" s="52">
        <v>1600</v>
      </c>
      <c r="L20" s="52">
        <v>212</v>
      </c>
      <c r="M20" s="52">
        <v>2314</v>
      </c>
    </row>
    <row r="21" spans="1:13" x14ac:dyDescent="0.3">
      <c r="A21" s="72" t="s">
        <v>70</v>
      </c>
      <c r="B21" s="74"/>
      <c r="C21" s="75">
        <v>100</v>
      </c>
      <c r="D21" s="74"/>
      <c r="E21" s="75">
        <v>100</v>
      </c>
      <c r="F21" s="49" t="str">
        <f t="shared" si="0"/>
        <v>DECIS -50ML-pc</v>
      </c>
      <c r="G21" s="30" t="s">
        <v>107</v>
      </c>
      <c r="I21" s="51" t="s">
        <v>110</v>
      </c>
      <c r="J21" s="52">
        <v>9</v>
      </c>
      <c r="K21" s="52">
        <v>20</v>
      </c>
      <c r="L21" s="52">
        <v>29</v>
      </c>
      <c r="M21" s="52"/>
    </row>
    <row r="22" spans="1:13" x14ac:dyDescent="0.3">
      <c r="A22" s="72" t="s">
        <v>71</v>
      </c>
      <c r="B22" s="75">
        <v>1</v>
      </c>
      <c r="C22" s="75">
        <v>220</v>
      </c>
      <c r="D22" s="75">
        <v>216</v>
      </c>
      <c r="E22" s="75">
        <v>5</v>
      </c>
      <c r="F22" s="49" t="str">
        <f t="shared" si="0"/>
        <v>FAME 100ML-pc</v>
      </c>
      <c r="G22" s="30" t="s">
        <v>131</v>
      </c>
      <c r="I22" s="51" t="s">
        <v>111</v>
      </c>
      <c r="J22" s="52">
        <v>33</v>
      </c>
      <c r="K22" s="52">
        <v>320</v>
      </c>
      <c r="L22" s="52">
        <v>346</v>
      </c>
      <c r="M22" s="52">
        <v>7</v>
      </c>
    </row>
    <row r="23" spans="1:13" x14ac:dyDescent="0.3">
      <c r="A23" s="72" t="s">
        <v>72</v>
      </c>
      <c r="B23" s="75">
        <v>21</v>
      </c>
      <c r="C23" s="75">
        <v>520</v>
      </c>
      <c r="D23" s="75">
        <v>529</v>
      </c>
      <c r="E23" s="75">
        <v>12</v>
      </c>
      <c r="F23" s="49" t="str">
        <f t="shared" si="0"/>
        <v>FAME -50ML-pc</v>
      </c>
      <c r="G23" s="30" t="s">
        <v>108</v>
      </c>
      <c r="I23" s="51" t="s">
        <v>112</v>
      </c>
      <c r="J23" s="52">
        <v>20</v>
      </c>
      <c r="K23" s="52">
        <v>120</v>
      </c>
      <c r="L23" s="52">
        <v>130</v>
      </c>
      <c r="M23" s="52">
        <v>10</v>
      </c>
    </row>
    <row r="24" spans="1:13" x14ac:dyDescent="0.3">
      <c r="A24" s="72" t="s">
        <v>73</v>
      </c>
      <c r="B24" s="75">
        <v>926</v>
      </c>
      <c r="C24" s="75">
        <v>1600</v>
      </c>
      <c r="D24" s="75">
        <v>212</v>
      </c>
      <c r="E24" s="75">
        <v>2314</v>
      </c>
      <c r="F24" s="49" t="str">
        <f t="shared" si="0"/>
        <v>JUMP WG 80 2GM-pc</v>
      </c>
      <c r="G24" s="30" t="s">
        <v>109</v>
      </c>
      <c r="I24" s="51" t="s">
        <v>113</v>
      </c>
      <c r="J24" s="52"/>
      <c r="K24" s="52">
        <v>50</v>
      </c>
      <c r="L24" s="52">
        <v>40</v>
      </c>
      <c r="M24" s="52">
        <v>10</v>
      </c>
    </row>
    <row r="25" spans="1:13" x14ac:dyDescent="0.3">
      <c r="A25" s="72" t="s">
        <v>74</v>
      </c>
      <c r="B25" s="75">
        <v>9</v>
      </c>
      <c r="C25" s="75">
        <v>20</v>
      </c>
      <c r="D25" s="75">
        <v>29</v>
      </c>
      <c r="E25" s="74"/>
      <c r="F25" s="49" t="str">
        <f t="shared" si="0"/>
        <v>LARVIN 1KG-pc</v>
      </c>
      <c r="G25" s="30" t="s">
        <v>110</v>
      </c>
      <c r="I25" s="51" t="s">
        <v>114</v>
      </c>
      <c r="J25" s="52">
        <v>46</v>
      </c>
      <c r="K25" s="52">
        <v>100</v>
      </c>
      <c r="L25" s="52">
        <v>100</v>
      </c>
      <c r="M25" s="52">
        <v>46</v>
      </c>
    </row>
    <row r="26" spans="1:13" x14ac:dyDescent="0.3">
      <c r="A26" s="72" t="s">
        <v>75</v>
      </c>
      <c r="B26" s="75">
        <v>33</v>
      </c>
      <c r="C26" s="75">
        <v>320</v>
      </c>
      <c r="D26" s="75">
        <v>346</v>
      </c>
      <c r="E26" s="75">
        <v>7</v>
      </c>
      <c r="F26" s="49" t="str">
        <f t="shared" si="0"/>
        <v>Larvin 250grms-pc</v>
      </c>
      <c r="G26" s="30" t="s">
        <v>111</v>
      </c>
      <c r="I26" s="51" t="s">
        <v>115</v>
      </c>
      <c r="J26" s="52"/>
      <c r="K26" s="52">
        <v>100</v>
      </c>
      <c r="L26" s="52">
        <v>50</v>
      </c>
      <c r="M26" s="52">
        <v>50</v>
      </c>
    </row>
    <row r="27" spans="1:13" x14ac:dyDescent="0.3">
      <c r="A27" s="72" t="s">
        <v>76</v>
      </c>
      <c r="B27" s="75">
        <v>20</v>
      </c>
      <c r="C27" s="75">
        <v>120</v>
      </c>
      <c r="D27" s="75">
        <v>130</v>
      </c>
      <c r="E27" s="75">
        <v>10</v>
      </c>
      <c r="F27" s="49" t="str">
        <f t="shared" si="0"/>
        <v>LARVIN -500Grm-pc</v>
      </c>
      <c r="G27" s="30" t="s">
        <v>112</v>
      </c>
      <c r="I27" s="51" t="s">
        <v>116</v>
      </c>
      <c r="J27" s="52">
        <v>15</v>
      </c>
      <c r="K27" s="52">
        <v>280</v>
      </c>
      <c r="L27" s="52">
        <v>274</v>
      </c>
      <c r="M27" s="52">
        <v>21</v>
      </c>
    </row>
    <row r="28" spans="1:13" x14ac:dyDescent="0.3">
      <c r="A28" s="72" t="s">
        <v>77</v>
      </c>
      <c r="B28" s="74"/>
      <c r="C28" s="75">
        <v>50</v>
      </c>
      <c r="D28" s="75">
        <v>40</v>
      </c>
      <c r="E28" s="75">
        <v>10</v>
      </c>
      <c r="F28" s="49" t="str">
        <f t="shared" si="0"/>
        <v>LESENTA 100GM-pc</v>
      </c>
      <c r="G28" s="30" t="s">
        <v>113</v>
      </c>
      <c r="I28" s="51" t="s">
        <v>117</v>
      </c>
      <c r="J28" s="52">
        <v>70</v>
      </c>
      <c r="K28" s="52">
        <v>450</v>
      </c>
      <c r="L28" s="52">
        <v>468</v>
      </c>
      <c r="M28" s="52">
        <v>52</v>
      </c>
    </row>
    <row r="29" spans="1:13" x14ac:dyDescent="0.3">
      <c r="A29" s="72" t="s">
        <v>78</v>
      </c>
      <c r="B29" s="75">
        <v>46</v>
      </c>
      <c r="C29" s="75">
        <v>100</v>
      </c>
      <c r="D29" s="75">
        <v>100</v>
      </c>
      <c r="E29" s="75">
        <v>46</v>
      </c>
      <c r="F29" s="49" t="str">
        <f t="shared" si="0"/>
        <v>Lesenta 40g-pc</v>
      </c>
      <c r="G29" s="30" t="s">
        <v>114</v>
      </c>
      <c r="I29" s="51" t="s">
        <v>118</v>
      </c>
      <c r="J29" s="52">
        <v>3</v>
      </c>
      <c r="K29" s="52">
        <v>120</v>
      </c>
      <c r="L29" s="52">
        <v>122</v>
      </c>
      <c r="M29" s="52">
        <v>1</v>
      </c>
    </row>
    <row r="30" spans="1:13" x14ac:dyDescent="0.3">
      <c r="A30" s="72" t="s">
        <v>79</v>
      </c>
      <c r="B30" s="75">
        <v>7</v>
      </c>
      <c r="C30" s="75">
        <v>20</v>
      </c>
      <c r="D30" s="75">
        <v>24</v>
      </c>
      <c r="E30" s="75">
        <v>3</v>
      </c>
      <c r="F30" s="49" t="str">
        <f t="shared" si="0"/>
        <v>MOVENTO ENERGY 1LT-pc</v>
      </c>
      <c r="G30" s="30" t="s">
        <v>132</v>
      </c>
      <c r="I30" s="51" t="s">
        <v>119</v>
      </c>
      <c r="J30" s="52"/>
      <c r="K30" s="52">
        <v>60</v>
      </c>
      <c r="L30" s="52">
        <v>57</v>
      </c>
      <c r="M30" s="52">
        <v>3</v>
      </c>
    </row>
    <row r="31" spans="1:13" x14ac:dyDescent="0.3">
      <c r="A31" s="72" t="s">
        <v>80</v>
      </c>
      <c r="B31" s="74"/>
      <c r="C31" s="75">
        <v>100</v>
      </c>
      <c r="D31" s="75">
        <v>50</v>
      </c>
      <c r="E31" s="75">
        <v>50</v>
      </c>
      <c r="F31" s="49" t="str">
        <f t="shared" si="0"/>
        <v>MOVENTO ENERGYY 100ML-pc</v>
      </c>
      <c r="G31" s="30" t="s">
        <v>115</v>
      </c>
      <c r="I31" s="51" t="s">
        <v>120</v>
      </c>
      <c r="J31" s="52">
        <v>6</v>
      </c>
      <c r="K31" s="52">
        <v>40</v>
      </c>
      <c r="L31" s="52">
        <v>80</v>
      </c>
      <c r="M31" s="52">
        <v>-34</v>
      </c>
    </row>
    <row r="32" spans="1:13" x14ac:dyDescent="0.3">
      <c r="A32" s="72" t="s">
        <v>81</v>
      </c>
      <c r="B32" s="75">
        <v>15</v>
      </c>
      <c r="C32" s="75">
        <v>280</v>
      </c>
      <c r="D32" s="75">
        <v>274</v>
      </c>
      <c r="E32" s="75">
        <v>21</v>
      </c>
      <c r="F32" s="49" t="str">
        <f t="shared" si="0"/>
        <v>MOVENTO ENERGYY 250ML-pc</v>
      </c>
      <c r="G32" s="30" t="s">
        <v>116</v>
      </c>
      <c r="I32" s="51" t="s">
        <v>121</v>
      </c>
      <c r="J32" s="52"/>
      <c r="K32" s="52">
        <v>20</v>
      </c>
      <c r="L32" s="52">
        <v>20</v>
      </c>
      <c r="M32" s="52"/>
    </row>
    <row r="33" spans="1:13" x14ac:dyDescent="0.3">
      <c r="A33" s="72" t="s">
        <v>82</v>
      </c>
      <c r="B33" s="75">
        <v>70</v>
      </c>
      <c r="C33" s="75">
        <v>450</v>
      </c>
      <c r="D33" s="75">
        <v>468</v>
      </c>
      <c r="E33" s="75">
        <v>52</v>
      </c>
      <c r="F33" s="49" t="str">
        <f t="shared" si="0"/>
        <v>NATIVO 100GMS-pc</v>
      </c>
      <c r="G33" s="30" t="s">
        <v>117</v>
      </c>
      <c r="I33" s="51" t="s">
        <v>122</v>
      </c>
      <c r="J33" s="52"/>
      <c r="K33" s="52">
        <v>500</v>
      </c>
      <c r="L33" s="52">
        <v>498</v>
      </c>
      <c r="M33" s="52">
        <v>2</v>
      </c>
    </row>
    <row r="34" spans="1:13" x14ac:dyDescent="0.3">
      <c r="A34" s="72" t="s">
        <v>83</v>
      </c>
      <c r="B34" s="75">
        <v>3</v>
      </c>
      <c r="C34" s="75">
        <v>120</v>
      </c>
      <c r="D34" s="75">
        <v>122</v>
      </c>
      <c r="E34" s="75">
        <v>1</v>
      </c>
      <c r="F34" s="49" t="str">
        <f t="shared" si="0"/>
        <v>NATIVO 250GMS-pc</v>
      </c>
      <c r="G34" s="30" t="s">
        <v>118</v>
      </c>
      <c r="I34" s="51" t="s">
        <v>123</v>
      </c>
      <c r="J34" s="52"/>
      <c r="K34" s="52">
        <v>200</v>
      </c>
      <c r="L34" s="52">
        <v>165</v>
      </c>
      <c r="M34" s="52">
        <v>35</v>
      </c>
    </row>
    <row r="35" spans="1:13" x14ac:dyDescent="0.3">
      <c r="A35" s="72" t="s">
        <v>84</v>
      </c>
      <c r="B35" s="74"/>
      <c r="C35" s="75">
        <v>60</v>
      </c>
      <c r="D35" s="75">
        <v>57</v>
      </c>
      <c r="E35" s="75">
        <v>3</v>
      </c>
      <c r="F35" s="49" t="str">
        <f t="shared" si="0"/>
        <v>NATIVO 500GMS-pc</v>
      </c>
      <c r="G35" s="30" t="s">
        <v>119</v>
      </c>
      <c r="I35" s="51" t="s">
        <v>124</v>
      </c>
      <c r="J35" s="52">
        <v>24</v>
      </c>
      <c r="K35" s="52">
        <v>400</v>
      </c>
      <c r="L35" s="52">
        <v>398</v>
      </c>
      <c r="M35" s="52">
        <v>26</v>
      </c>
    </row>
    <row r="36" spans="1:13" x14ac:dyDescent="0.3">
      <c r="A36" s="72" t="s">
        <v>85</v>
      </c>
      <c r="B36" s="75">
        <v>6</v>
      </c>
      <c r="C36" s="75">
        <v>40</v>
      </c>
      <c r="D36" s="75">
        <v>80</v>
      </c>
      <c r="E36" s="75">
        <v>-34</v>
      </c>
      <c r="F36" s="49" t="str">
        <f t="shared" si="0"/>
        <v>Oberon 200ml-pc</v>
      </c>
      <c r="G36" s="30" t="s">
        <v>120</v>
      </c>
      <c r="I36" s="51" t="s">
        <v>125</v>
      </c>
      <c r="J36" s="52"/>
      <c r="K36" s="52">
        <v>100</v>
      </c>
      <c r="L36" s="52">
        <v>44</v>
      </c>
      <c r="M36" s="52">
        <v>56</v>
      </c>
    </row>
    <row r="37" spans="1:13" x14ac:dyDescent="0.3">
      <c r="A37" s="72" t="s">
        <v>86</v>
      </c>
      <c r="B37" s="74"/>
      <c r="C37" s="75">
        <v>20</v>
      </c>
      <c r="D37" s="75">
        <v>20</v>
      </c>
      <c r="E37" s="74"/>
      <c r="F37" s="49" t="str">
        <f t="shared" si="0"/>
        <v>Oberon 500ml-pc</v>
      </c>
      <c r="G37" s="30" t="s">
        <v>121</v>
      </c>
      <c r="I37" s="51" t="s">
        <v>126</v>
      </c>
      <c r="J37" s="52">
        <v>14</v>
      </c>
      <c r="K37" s="52">
        <v>360</v>
      </c>
      <c r="L37" s="52">
        <v>345</v>
      </c>
      <c r="M37" s="52">
        <v>29</v>
      </c>
    </row>
    <row r="38" spans="1:13" x14ac:dyDescent="0.3">
      <c r="A38" s="72" t="s">
        <v>87</v>
      </c>
      <c r="B38" s="74"/>
      <c r="C38" s="75">
        <v>500</v>
      </c>
      <c r="D38" s="75">
        <v>498</v>
      </c>
      <c r="E38" s="75">
        <v>2</v>
      </c>
      <c r="F38" s="49" t="str">
        <f t="shared" si="0"/>
        <v>Planofix 100ml-pc</v>
      </c>
      <c r="G38" s="30" t="s">
        <v>122</v>
      </c>
      <c r="I38" s="51" t="s">
        <v>127</v>
      </c>
      <c r="J38" s="52">
        <v>11</v>
      </c>
      <c r="K38" s="52">
        <v>325</v>
      </c>
      <c r="L38" s="52">
        <v>86</v>
      </c>
      <c r="M38" s="52">
        <v>250</v>
      </c>
    </row>
    <row r="39" spans="1:13" x14ac:dyDescent="0.3">
      <c r="A39" s="72" t="s">
        <v>88</v>
      </c>
      <c r="B39" s="74"/>
      <c r="C39" s="75">
        <v>200</v>
      </c>
      <c r="D39" s="75">
        <v>165</v>
      </c>
      <c r="E39" s="75">
        <v>35</v>
      </c>
      <c r="F39" s="49" t="str">
        <f t="shared" si="0"/>
        <v>Planofix 250ml-pc</v>
      </c>
      <c r="G39" s="30" t="s">
        <v>123</v>
      </c>
      <c r="I39" s="51" t="s">
        <v>128</v>
      </c>
      <c r="J39" s="52"/>
      <c r="K39" s="52">
        <v>120</v>
      </c>
      <c r="L39" s="52">
        <v>40</v>
      </c>
      <c r="M39" s="52">
        <v>80</v>
      </c>
    </row>
    <row r="40" spans="1:13" x14ac:dyDescent="0.3">
      <c r="A40" s="72" t="s">
        <v>89</v>
      </c>
      <c r="B40" s="75">
        <v>24</v>
      </c>
      <c r="C40" s="75">
        <v>400</v>
      </c>
      <c r="D40" s="75">
        <v>398</v>
      </c>
      <c r="E40" s="75">
        <v>26</v>
      </c>
      <c r="F40" s="49" t="str">
        <f t="shared" si="0"/>
        <v>REGENT 1LTR-pc</v>
      </c>
      <c r="G40" s="30" t="s">
        <v>124</v>
      </c>
      <c r="I40" s="51" t="s">
        <v>129</v>
      </c>
      <c r="J40" s="52"/>
      <c r="K40" s="52">
        <v>30</v>
      </c>
      <c r="L40" s="52">
        <v>1</v>
      </c>
      <c r="M40" s="52">
        <v>29</v>
      </c>
    </row>
    <row r="41" spans="1:13" x14ac:dyDescent="0.3">
      <c r="A41" s="72" t="s">
        <v>90</v>
      </c>
      <c r="B41" s="74"/>
      <c r="C41" s="75">
        <v>100</v>
      </c>
      <c r="D41" s="75">
        <v>44</v>
      </c>
      <c r="E41" s="75">
        <v>56</v>
      </c>
      <c r="F41" s="49" t="str">
        <f t="shared" si="0"/>
        <v>Regent 250ml-pc</v>
      </c>
      <c r="G41" s="30" t="s">
        <v>125</v>
      </c>
      <c r="I41" s="51" t="s">
        <v>130</v>
      </c>
      <c r="J41" s="52"/>
      <c r="K41" s="52">
        <v>240</v>
      </c>
      <c r="L41" s="52">
        <v>246</v>
      </c>
      <c r="M41" s="52">
        <v>-6</v>
      </c>
    </row>
    <row r="42" spans="1:13" x14ac:dyDescent="0.3">
      <c r="A42" s="72" t="s">
        <v>91</v>
      </c>
      <c r="B42" s="75">
        <v>14</v>
      </c>
      <c r="C42" s="75">
        <v>360</v>
      </c>
      <c r="D42" s="75">
        <v>345</v>
      </c>
      <c r="E42" s="75">
        <v>29</v>
      </c>
      <c r="F42" s="49" t="str">
        <f t="shared" si="0"/>
        <v>Regent 500ml-pc</v>
      </c>
      <c r="G42" s="30" t="s">
        <v>126</v>
      </c>
      <c r="I42" s="51" t="s">
        <v>131</v>
      </c>
      <c r="J42" s="52">
        <v>1</v>
      </c>
      <c r="K42" s="52">
        <v>220</v>
      </c>
      <c r="L42" s="52">
        <v>216</v>
      </c>
      <c r="M42" s="52">
        <v>5</v>
      </c>
    </row>
    <row r="43" spans="1:13" x14ac:dyDescent="0.3">
      <c r="A43" s="72" t="s">
        <v>92</v>
      </c>
      <c r="B43" s="75">
        <v>11</v>
      </c>
      <c r="C43" s="75">
        <v>325</v>
      </c>
      <c r="D43" s="75">
        <v>86</v>
      </c>
      <c r="E43" s="75">
        <v>250</v>
      </c>
      <c r="F43" s="49" t="str">
        <f t="shared" si="0"/>
        <v>REGENT ULTRA 4KG-pc</v>
      </c>
      <c r="G43" s="30" t="s">
        <v>127</v>
      </c>
      <c r="I43" s="51" t="s">
        <v>132</v>
      </c>
      <c r="J43" s="52">
        <v>7</v>
      </c>
      <c r="K43" s="52">
        <v>20</v>
      </c>
      <c r="L43" s="52">
        <v>24</v>
      </c>
      <c r="M43" s="52">
        <v>3</v>
      </c>
    </row>
    <row r="44" spans="1:13" x14ac:dyDescent="0.3">
      <c r="A44" s="46"/>
      <c r="B44" s="57"/>
      <c r="C44" s="57"/>
      <c r="D44" s="57"/>
      <c r="E44" s="57"/>
      <c r="F44" s="49"/>
      <c r="I44" s="51" t="s">
        <v>26</v>
      </c>
      <c r="J44" s="52">
        <v>1804</v>
      </c>
      <c r="K44" s="52">
        <v>13015</v>
      </c>
      <c r="L44" s="52">
        <v>10241</v>
      </c>
      <c r="M44" s="52">
        <v>4578</v>
      </c>
    </row>
    <row r="45" spans="1:13" x14ac:dyDescent="0.3">
      <c r="A45" s="46"/>
      <c r="B45" s="57"/>
      <c r="C45" s="57"/>
      <c r="D45" s="57"/>
      <c r="E45" s="57"/>
      <c r="F45" s="49"/>
    </row>
    <row r="46" spans="1:13" x14ac:dyDescent="0.3">
      <c r="A46" s="46"/>
      <c r="B46" s="57"/>
      <c r="C46" s="57"/>
      <c r="D46" s="57"/>
      <c r="E46" s="57"/>
      <c r="F46" s="49"/>
    </row>
    <row r="47" spans="1:13" x14ac:dyDescent="0.3">
      <c r="A47" s="46"/>
      <c r="B47" s="57"/>
      <c r="C47" s="57"/>
      <c r="D47" s="57"/>
      <c r="E47" s="57"/>
      <c r="F47" s="49"/>
    </row>
    <row r="48" spans="1:13" x14ac:dyDescent="0.3">
      <c r="A48" s="46"/>
      <c r="B48" s="57"/>
      <c r="C48" s="57"/>
      <c r="D48" s="57"/>
      <c r="E48" s="57"/>
      <c r="F48" s="49"/>
    </row>
    <row r="49" spans="1:6" x14ac:dyDescent="0.3">
      <c r="A49" s="46"/>
      <c r="B49" s="47"/>
      <c r="C49" s="47"/>
      <c r="D49" s="47"/>
      <c r="E49" s="57"/>
      <c r="F49" s="49"/>
    </row>
    <row r="50" spans="1:6" x14ac:dyDescent="0.3">
      <c r="A50" s="46"/>
      <c r="B50" s="57"/>
      <c r="C50" s="57"/>
      <c r="D50" s="57"/>
      <c r="E50" s="57"/>
      <c r="F50" s="49"/>
    </row>
    <row r="51" spans="1:6" x14ac:dyDescent="0.3">
      <c r="A51" s="46"/>
      <c r="B51" s="47"/>
      <c r="C51" s="47"/>
      <c r="D51" s="47"/>
      <c r="E51" s="47"/>
      <c r="F51" s="49"/>
    </row>
    <row r="52" spans="1:6" x14ac:dyDescent="0.3">
      <c r="A52" s="46"/>
      <c r="B52" s="57"/>
      <c r="C52" s="57"/>
      <c r="D52" s="57"/>
      <c r="E52" s="47"/>
      <c r="F52" s="49"/>
    </row>
    <row r="53" spans="1:6" x14ac:dyDescent="0.3">
      <c r="A53" s="46"/>
      <c r="B53" s="57"/>
      <c r="C53" s="57"/>
      <c r="D53" s="57"/>
      <c r="E53" s="57"/>
      <c r="F53" s="49"/>
    </row>
    <row r="54" spans="1:6" x14ac:dyDescent="0.3">
      <c r="A54" s="46"/>
      <c r="B54" s="47"/>
      <c r="C54" s="47"/>
      <c r="D54" s="47"/>
      <c r="E54" s="57"/>
      <c r="F54" s="49"/>
    </row>
    <row r="55" spans="1:6" x14ac:dyDescent="0.3">
      <c r="A55" s="46"/>
      <c r="B55" s="57"/>
      <c r="C55" s="57"/>
      <c r="D55" s="57"/>
      <c r="E55" s="57"/>
      <c r="F55" s="49"/>
    </row>
    <row r="56" spans="1:6" x14ac:dyDescent="0.3">
      <c r="A56" s="46"/>
      <c r="B56" s="57"/>
      <c r="C56" s="57"/>
      <c r="D56" s="57"/>
      <c r="E56" s="57"/>
      <c r="F56" s="49"/>
    </row>
    <row r="57" spans="1:6" x14ac:dyDescent="0.3">
      <c r="A57" s="46"/>
      <c r="B57" s="57"/>
      <c r="C57" s="57"/>
      <c r="D57" s="57"/>
      <c r="E57" s="57"/>
      <c r="F57" s="49"/>
    </row>
    <row r="58" spans="1:6" x14ac:dyDescent="0.3">
      <c r="A58" s="46"/>
      <c r="B58" s="57"/>
      <c r="C58" s="57"/>
      <c r="D58" s="57"/>
      <c r="E58" s="57"/>
      <c r="F58" s="49"/>
    </row>
    <row r="59" spans="1:6" x14ac:dyDescent="0.3">
      <c r="A59" s="46"/>
      <c r="B59" s="57"/>
      <c r="C59" s="57"/>
      <c r="D59" s="57"/>
      <c r="E59" s="57"/>
      <c r="F59" s="49"/>
    </row>
    <row r="60" spans="1:6" x14ac:dyDescent="0.3">
      <c r="A60" s="46"/>
      <c r="B60" s="57"/>
      <c r="C60" s="57"/>
      <c r="D60" s="57"/>
      <c r="E60" s="57"/>
      <c r="F60" s="49"/>
    </row>
    <row r="61" spans="1:6" x14ac:dyDescent="0.3">
      <c r="A61" s="46"/>
      <c r="B61" s="57"/>
      <c r="C61" s="57"/>
      <c r="D61" s="57"/>
      <c r="E61" s="57"/>
      <c r="F61" s="49"/>
    </row>
    <row r="62" spans="1:6" x14ac:dyDescent="0.3">
      <c r="A62" s="46"/>
      <c r="B62" s="57"/>
      <c r="C62" s="57"/>
      <c r="D62" s="57"/>
      <c r="E62" s="57"/>
      <c r="F62" s="49"/>
    </row>
    <row r="63" spans="1:6" x14ac:dyDescent="0.3">
      <c r="A63" s="46"/>
      <c r="B63" s="57"/>
      <c r="C63" s="57"/>
      <c r="D63" s="57"/>
      <c r="E63" s="57"/>
      <c r="F63" s="49"/>
    </row>
    <row r="64" spans="1:6" x14ac:dyDescent="0.3">
      <c r="A64" s="46"/>
      <c r="B64" s="57"/>
      <c r="C64" s="57"/>
      <c r="D64" s="57"/>
      <c r="E64" s="57"/>
      <c r="F64" s="49"/>
    </row>
    <row r="65" spans="1:6" x14ac:dyDescent="0.3">
      <c r="A65" s="46"/>
      <c r="B65" s="57"/>
      <c r="C65" s="57"/>
      <c r="D65" s="57"/>
      <c r="E65" s="57"/>
      <c r="F65" s="49"/>
    </row>
    <row r="66" spans="1:6" x14ac:dyDescent="0.3">
      <c r="A66" s="46"/>
      <c r="B66" s="57"/>
      <c r="C66" s="57"/>
      <c r="D66" s="57"/>
      <c r="E66" s="47"/>
      <c r="F66" s="49"/>
    </row>
    <row r="67" spans="1:6" x14ac:dyDescent="0.3">
      <c r="A67" s="46"/>
      <c r="B67" s="57"/>
      <c r="C67" s="57"/>
      <c r="D67" s="57"/>
      <c r="E67" s="47"/>
      <c r="F67" s="49"/>
    </row>
    <row r="68" spans="1:6" x14ac:dyDescent="0.3">
      <c r="A68" s="46"/>
      <c r="B68" s="57"/>
      <c r="C68" s="57"/>
      <c r="D68" s="57"/>
      <c r="E68" s="57"/>
      <c r="F68" s="49"/>
    </row>
    <row r="69" spans="1:6" x14ac:dyDescent="0.3">
      <c r="A69" s="46"/>
      <c r="B69" s="57"/>
      <c r="C69" s="57"/>
      <c r="D69" s="57"/>
      <c r="E69" s="57"/>
      <c r="F69" s="49"/>
    </row>
    <row r="70" spans="1:6" x14ac:dyDescent="0.3">
      <c r="A70" s="46"/>
      <c r="B70" s="47"/>
      <c r="C70" s="47"/>
      <c r="D70" s="47"/>
      <c r="E70" s="57"/>
      <c r="F70" s="49"/>
    </row>
    <row r="71" spans="1:6" x14ac:dyDescent="0.3">
      <c r="A71" s="46"/>
      <c r="B71" s="47"/>
      <c r="C71" s="47"/>
      <c r="D71" s="47"/>
      <c r="E71" s="47"/>
      <c r="F71" s="49"/>
    </row>
    <row r="72" spans="1:6" x14ac:dyDescent="0.3">
      <c r="A72" s="46"/>
      <c r="B72" s="57"/>
      <c r="C72" s="57"/>
      <c r="D72" s="57"/>
      <c r="E72" s="57"/>
      <c r="F72" s="49"/>
    </row>
    <row r="73" spans="1:6" x14ac:dyDescent="0.3">
      <c r="A73" s="46"/>
      <c r="B73" s="57"/>
      <c r="C73" s="57"/>
      <c r="D73" s="57"/>
      <c r="E73" s="57"/>
      <c r="F73" s="49"/>
    </row>
    <row r="74" spans="1:6" x14ac:dyDescent="0.3">
      <c r="A74" s="46"/>
      <c r="B74" s="47"/>
      <c r="C74" s="47"/>
      <c r="D74" s="47"/>
      <c r="E74" s="57"/>
      <c r="F74" s="49"/>
    </row>
    <row r="75" spans="1:6" x14ac:dyDescent="0.3">
      <c r="A75" s="46"/>
      <c r="B75" s="57"/>
      <c r="C75" s="57"/>
      <c r="D75" s="57"/>
      <c r="E75" s="57"/>
      <c r="F75" s="49"/>
    </row>
    <row r="76" spans="1:6" x14ac:dyDescent="0.3">
      <c r="A76" s="46"/>
      <c r="B76" s="47"/>
      <c r="C76" s="47"/>
      <c r="D76" s="47"/>
      <c r="E76" s="57"/>
      <c r="F76" s="49"/>
    </row>
    <row r="77" spans="1:6" x14ac:dyDescent="0.3">
      <c r="A77" s="46"/>
      <c r="B77" s="47"/>
      <c r="C77" s="47"/>
      <c r="D77" s="47"/>
      <c r="E77" s="57"/>
      <c r="F77" s="49"/>
    </row>
    <row r="78" spans="1:6" x14ac:dyDescent="0.3">
      <c r="A78" s="46"/>
      <c r="B78" s="47"/>
      <c r="C78" s="47"/>
      <c r="D78" s="47"/>
      <c r="E78" s="57"/>
      <c r="F78" s="49"/>
    </row>
    <row r="79" spans="1:6" x14ac:dyDescent="0.3">
      <c r="A79" s="46"/>
      <c r="B79" s="57"/>
      <c r="C79" s="57"/>
      <c r="D79" s="57"/>
      <c r="E79" s="57"/>
      <c r="F79" s="49"/>
    </row>
    <row r="80" spans="1:6" x14ac:dyDescent="0.3">
      <c r="A80" s="46"/>
      <c r="B80" s="57"/>
      <c r="C80" s="57"/>
      <c r="D80" s="57"/>
      <c r="E80" s="47"/>
      <c r="F80" s="49"/>
    </row>
    <row r="81" spans="1:6" x14ac:dyDescent="0.3">
      <c r="A81" s="46"/>
      <c r="B81" s="57"/>
      <c r="C81" s="57"/>
      <c r="D81" s="57"/>
      <c r="E81" s="57"/>
      <c r="F81" s="49"/>
    </row>
    <row r="82" spans="1:6" x14ac:dyDescent="0.3">
      <c r="A82" s="46"/>
      <c r="B82" s="57"/>
      <c r="C82" s="57"/>
      <c r="D82" s="57"/>
      <c r="E82" s="57"/>
      <c r="F82" s="49"/>
    </row>
    <row r="83" spans="1:6" x14ac:dyDescent="0.3">
      <c r="A83" s="46"/>
      <c r="B83" s="57"/>
      <c r="C83" s="57"/>
      <c r="D83" s="57"/>
      <c r="E83" s="57"/>
      <c r="F83" s="49"/>
    </row>
    <row r="84" spans="1:6" x14ac:dyDescent="0.3">
      <c r="A84" s="46"/>
      <c r="B84" s="57"/>
      <c r="C84" s="57"/>
      <c r="D84" s="57"/>
      <c r="E84" s="57"/>
      <c r="F84" s="49"/>
    </row>
    <row r="85" spans="1:6" x14ac:dyDescent="0.3">
      <c r="A85" s="46"/>
      <c r="B85" s="47"/>
      <c r="C85" s="47"/>
      <c r="D85" s="47"/>
      <c r="E85" s="57"/>
      <c r="F85" s="49"/>
    </row>
    <row r="86" spans="1:6" x14ac:dyDescent="0.3">
      <c r="A86" s="46"/>
      <c r="B86" s="57"/>
      <c r="C86" s="57"/>
      <c r="D86" s="57"/>
      <c r="E86" s="47"/>
      <c r="F86" s="49"/>
    </row>
    <row r="87" spans="1:6" x14ac:dyDescent="0.3">
      <c r="A87" s="46"/>
      <c r="B87" s="57"/>
      <c r="C87" s="57"/>
      <c r="D87" s="57"/>
      <c r="E87" s="57"/>
      <c r="F87" s="49"/>
    </row>
    <row r="88" spans="1:6" x14ac:dyDescent="0.3">
      <c r="A88" s="46"/>
      <c r="B88" s="57"/>
      <c r="C88" s="57"/>
      <c r="D88" s="57"/>
      <c r="E88" s="57"/>
      <c r="F88" s="49"/>
    </row>
    <row r="89" spans="1:6" x14ac:dyDescent="0.3">
      <c r="A89" s="46"/>
      <c r="B89" s="57"/>
      <c r="C89" s="57"/>
      <c r="D89" s="57"/>
      <c r="E89" s="57"/>
      <c r="F89" s="49"/>
    </row>
    <row r="90" spans="1:6" x14ac:dyDescent="0.3">
      <c r="A90" s="46"/>
      <c r="B90" s="57"/>
      <c r="C90" s="57"/>
      <c r="D90" s="57"/>
      <c r="E90" s="57"/>
      <c r="F90" s="49"/>
    </row>
    <row r="91" spans="1:6" x14ac:dyDescent="0.3">
      <c r="A91" s="46"/>
      <c r="B91" s="57"/>
      <c r="C91" s="57"/>
      <c r="D91" s="57"/>
      <c r="E91" s="57"/>
      <c r="F91" s="49"/>
    </row>
    <row r="92" spans="1:6" x14ac:dyDescent="0.3">
      <c r="A92" s="46"/>
      <c r="B92" s="47"/>
      <c r="C92" s="47"/>
      <c r="D92" s="47"/>
      <c r="E92" s="57"/>
      <c r="F92" s="49"/>
    </row>
    <row r="93" spans="1:6" x14ac:dyDescent="0.3">
      <c r="A93" s="46"/>
      <c r="B93" s="57"/>
      <c r="C93" s="57"/>
      <c r="D93" s="57"/>
      <c r="E93" s="57"/>
      <c r="F93" s="49"/>
    </row>
    <row r="94" spans="1:6" x14ac:dyDescent="0.3">
      <c r="A94" s="46"/>
      <c r="B94" s="57"/>
      <c r="C94" s="57"/>
      <c r="D94" s="57"/>
      <c r="E94" s="57"/>
      <c r="F94" s="49"/>
    </row>
    <row r="95" spans="1:6" x14ac:dyDescent="0.3">
      <c r="A95" s="46"/>
      <c r="B95" s="57"/>
      <c r="C95" s="57"/>
      <c r="D95" s="57"/>
      <c r="E95" s="57"/>
      <c r="F95" s="49"/>
    </row>
    <row r="96" spans="1:6" x14ac:dyDescent="0.3">
      <c r="A96" s="46"/>
      <c r="B96" s="47"/>
      <c r="C96" s="47"/>
      <c r="D96" s="47"/>
      <c r="E96" s="57"/>
      <c r="F96" s="49"/>
    </row>
    <row r="97" spans="1:6" x14ac:dyDescent="0.3">
      <c r="A97" s="46"/>
      <c r="B97" s="47"/>
      <c r="C97" s="47"/>
      <c r="D97" s="47"/>
      <c r="E97" s="47"/>
      <c r="F97" s="49"/>
    </row>
    <row r="98" spans="1:6" x14ac:dyDescent="0.3">
      <c r="A98" s="46"/>
      <c r="B98" s="57"/>
      <c r="C98" s="57"/>
      <c r="D98" s="57"/>
      <c r="E98" s="57"/>
      <c r="F98" s="49"/>
    </row>
    <row r="99" spans="1:6" x14ac:dyDescent="0.3">
      <c r="A99" s="46"/>
      <c r="B99" s="57"/>
      <c r="C99" s="57"/>
      <c r="D99" s="57"/>
      <c r="E99" s="57"/>
      <c r="F99" s="49"/>
    </row>
    <row r="100" spans="1:6" x14ac:dyDescent="0.3">
      <c r="A100" s="46"/>
      <c r="B100" s="57"/>
      <c r="C100" s="57"/>
      <c r="D100" s="57"/>
      <c r="E100" s="47"/>
      <c r="F100" s="49"/>
    </row>
    <row r="101" spans="1:6" x14ac:dyDescent="0.3">
      <c r="A101" s="46"/>
      <c r="B101" s="47"/>
      <c r="C101" s="47"/>
      <c r="D101" s="47"/>
      <c r="E101" s="47"/>
      <c r="F101" s="49"/>
    </row>
    <row r="102" spans="1:6" x14ac:dyDescent="0.3">
      <c r="A102" s="46"/>
      <c r="B102" s="57"/>
      <c r="C102" s="57"/>
      <c r="D102" s="57"/>
      <c r="E102" s="57"/>
      <c r="F102" s="49"/>
    </row>
    <row r="103" spans="1:6" x14ac:dyDescent="0.3">
      <c r="A103" s="46"/>
      <c r="B103" s="57"/>
      <c r="C103" s="57"/>
      <c r="D103" s="57"/>
      <c r="E103" s="57"/>
      <c r="F103" s="49"/>
    </row>
    <row r="104" spans="1:6" x14ac:dyDescent="0.3">
      <c r="A104" s="46"/>
      <c r="B104" s="57"/>
      <c r="C104" s="57"/>
      <c r="D104" s="57"/>
      <c r="E104" s="57"/>
      <c r="F104" s="49"/>
    </row>
    <row r="105" spans="1:6" x14ac:dyDescent="0.3">
      <c r="A105" s="46"/>
      <c r="B105" s="57"/>
      <c r="C105" s="57"/>
      <c r="D105" s="57"/>
      <c r="E105" s="57"/>
      <c r="F105" s="49"/>
    </row>
    <row r="106" spans="1:6" x14ac:dyDescent="0.3">
      <c r="A106" s="46"/>
      <c r="B106" s="57"/>
      <c r="C106" s="57"/>
      <c r="D106" s="57"/>
      <c r="E106" s="57"/>
      <c r="F106" s="49"/>
    </row>
    <row r="107" spans="1:6" x14ac:dyDescent="0.3">
      <c r="A107" s="46"/>
      <c r="B107" s="47"/>
      <c r="C107" s="47"/>
      <c r="D107" s="47"/>
      <c r="E107" s="47"/>
      <c r="F107" s="49"/>
    </row>
    <row r="108" spans="1:6" x14ac:dyDescent="0.3">
      <c r="A108" s="46"/>
      <c r="B108" s="57"/>
      <c r="C108" s="57"/>
      <c r="D108" s="57"/>
      <c r="E108" s="57"/>
      <c r="F108" s="49"/>
    </row>
    <row r="109" spans="1:6" x14ac:dyDescent="0.3">
      <c r="A109" s="46"/>
      <c r="B109" s="47"/>
      <c r="C109" s="47"/>
      <c r="D109" s="47"/>
      <c r="E109" s="57"/>
      <c r="F109" s="49"/>
    </row>
    <row r="110" spans="1:6" x14ac:dyDescent="0.3">
      <c r="A110" s="46"/>
      <c r="B110" s="57"/>
      <c r="C110" s="57"/>
      <c r="D110" s="57"/>
      <c r="E110" s="57"/>
      <c r="F110" s="49"/>
    </row>
    <row r="111" spans="1:6" x14ac:dyDescent="0.3">
      <c r="A111" s="46"/>
      <c r="B111" s="47"/>
      <c r="C111" s="47"/>
      <c r="D111" s="47"/>
      <c r="E111" s="57"/>
      <c r="F11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45"/>
  <sheetViews>
    <sheetView showGridLines="0" topLeftCell="A2" workbookViewId="0">
      <selection activeCell="A2" sqref="A2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4" ca="1" si="0">VLOOKUP($B3,FinalDeal_Vlookup,2,0)</f>
        <v>254</v>
      </c>
      <c r="F3" s="39">
        <f ca="1">VLOOKUP($B3,FinalDeal_Vlookup,3,0)</f>
        <v>1000</v>
      </c>
      <c r="G3" s="40">
        <v>0</v>
      </c>
      <c r="H3" s="40">
        <f t="shared" ref="H3:H4" ca="1" si="1">VLOOKUP($B3,FinalDeal_Vlookup,4,0)</f>
        <v>692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562</v>
      </c>
    </row>
    <row r="4" spans="1:13" x14ac:dyDescent="0.3">
      <c r="A4" s="16"/>
      <c r="B4" s="4" t="s">
        <v>40</v>
      </c>
      <c r="C4" s="3"/>
      <c r="D4" s="4"/>
      <c r="E4" s="42">
        <f t="shared" ca="1" si="0"/>
        <v>0</v>
      </c>
      <c r="F4" s="39">
        <f t="shared" ref="F4:F44" ca="1" si="3">VLOOKUP($B4,FinalDeal_Vlookup,3,0)</f>
        <v>150</v>
      </c>
      <c r="G4" s="39">
        <v>0</v>
      </c>
      <c r="H4" s="39">
        <f t="shared" ca="1" si="1"/>
        <v>141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9</v>
      </c>
    </row>
    <row r="5" spans="1:13" x14ac:dyDescent="0.3">
      <c r="A5" s="16"/>
      <c r="B5" s="4" t="s">
        <v>93</v>
      </c>
      <c r="C5" s="3"/>
      <c r="D5" s="4"/>
      <c r="E5" s="42">
        <f t="shared" ref="E5:E44" ca="1" si="4">VLOOKUP($B5,FinalDeal_Vlookup,2,0)</f>
        <v>0</v>
      </c>
      <c r="F5" s="39">
        <f t="shared" ca="1" si="3"/>
        <v>480</v>
      </c>
      <c r="G5" s="39">
        <v>0</v>
      </c>
      <c r="H5" s="39">
        <f t="shared" ref="H5:H44" ca="1" si="5">VLOOKUP($B5,FinalDeal_Vlookup,4,0)</f>
        <v>81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4" ca="1" si="6">VLOOKUP($B5,FinalDeal_Vlookup,5,0)</f>
        <v>399</v>
      </c>
    </row>
    <row r="6" spans="1:13" x14ac:dyDescent="0.3">
      <c r="A6" s="16"/>
      <c r="B6" s="4" t="s">
        <v>94</v>
      </c>
      <c r="C6" s="3"/>
      <c r="D6" s="4"/>
      <c r="E6" s="42">
        <f t="shared" ca="1" si="4"/>
        <v>0</v>
      </c>
      <c r="F6" s="39">
        <f t="shared" ca="1" si="3"/>
        <v>200</v>
      </c>
      <c r="G6" s="39">
        <v>0</v>
      </c>
      <c r="H6" s="39">
        <f t="shared" ca="1" si="5"/>
        <v>187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13</v>
      </c>
    </row>
    <row r="7" spans="1:13" x14ac:dyDescent="0.3">
      <c r="A7" s="16"/>
      <c r="B7" s="4" t="s">
        <v>95</v>
      </c>
      <c r="C7" s="3"/>
      <c r="D7" s="4"/>
      <c r="E7" s="42">
        <f t="shared" ca="1" si="4"/>
        <v>37</v>
      </c>
      <c r="F7" s="39">
        <f t="shared" ca="1" si="3"/>
        <v>350</v>
      </c>
      <c r="G7" s="39">
        <v>0</v>
      </c>
      <c r="H7" s="39">
        <f t="shared" ca="1" si="5"/>
        <v>400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-13</v>
      </c>
    </row>
    <row r="8" spans="1:13" x14ac:dyDescent="0.3">
      <c r="A8" s="16"/>
      <c r="B8" s="4" t="s">
        <v>96</v>
      </c>
      <c r="C8" s="3"/>
      <c r="D8" s="4"/>
      <c r="E8" s="42">
        <f t="shared" ca="1" si="4"/>
        <v>105</v>
      </c>
      <c r="F8" s="39">
        <f t="shared" ca="1" si="3"/>
        <v>600</v>
      </c>
      <c r="G8" s="39">
        <v>0</v>
      </c>
      <c r="H8" s="39">
        <f t="shared" ca="1" si="5"/>
        <v>646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59</v>
      </c>
    </row>
    <row r="9" spans="1:13" x14ac:dyDescent="0.3">
      <c r="A9" s="16"/>
      <c r="B9" s="4" t="s">
        <v>97</v>
      </c>
      <c r="C9" s="3"/>
      <c r="D9" s="4"/>
      <c r="E9" s="42">
        <f t="shared" ca="1" si="4"/>
        <v>5</v>
      </c>
      <c r="F9" s="39">
        <f t="shared" ca="1" si="3"/>
        <v>800</v>
      </c>
      <c r="G9" s="39">
        <v>0</v>
      </c>
      <c r="H9" s="39">
        <f t="shared" ca="1" si="5"/>
        <v>792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13</v>
      </c>
    </row>
    <row r="10" spans="1:13" x14ac:dyDescent="0.3">
      <c r="A10" s="16"/>
      <c r="B10" s="4" t="s">
        <v>98</v>
      </c>
      <c r="C10" s="3"/>
      <c r="D10" s="4"/>
      <c r="E10" s="42">
        <f t="shared" ca="1" si="4"/>
        <v>0</v>
      </c>
      <c r="F10" s="39">
        <f t="shared" ca="1" si="3"/>
        <v>200</v>
      </c>
      <c r="G10" s="39">
        <v>0</v>
      </c>
      <c r="H10" s="39">
        <f t="shared" ca="1" si="5"/>
        <v>91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109</v>
      </c>
    </row>
    <row r="11" spans="1:13" x14ac:dyDescent="0.3">
      <c r="A11" s="16"/>
      <c r="B11" s="4" t="s">
        <v>99</v>
      </c>
      <c r="C11" s="3"/>
      <c r="D11" s="4"/>
      <c r="E11" s="42">
        <f t="shared" ca="1" si="4"/>
        <v>7</v>
      </c>
      <c r="F11" s="39">
        <f t="shared" ca="1" si="3"/>
        <v>340</v>
      </c>
      <c r="G11" s="39">
        <v>0</v>
      </c>
      <c r="H11" s="39">
        <f t="shared" ca="1" si="5"/>
        <v>349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-2</v>
      </c>
    </row>
    <row r="12" spans="1:13" x14ac:dyDescent="0.3">
      <c r="A12" s="16"/>
      <c r="B12" s="4" t="s">
        <v>100</v>
      </c>
      <c r="C12" s="3"/>
      <c r="D12" s="4"/>
      <c r="E12" s="42">
        <f t="shared" ca="1" si="4"/>
        <v>6</v>
      </c>
      <c r="F12" s="39">
        <f t="shared" ca="1" si="3"/>
        <v>300</v>
      </c>
      <c r="G12" s="39">
        <v>0</v>
      </c>
      <c r="H12" s="39">
        <f t="shared" ca="1" si="5"/>
        <v>344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-38</v>
      </c>
    </row>
    <row r="13" spans="1:13" x14ac:dyDescent="0.3">
      <c r="A13" s="16"/>
      <c r="B13" s="4" t="s">
        <v>101</v>
      </c>
      <c r="C13" s="3"/>
      <c r="D13" s="4"/>
      <c r="E13" s="42">
        <f t="shared" ca="1" si="4"/>
        <v>33</v>
      </c>
      <c r="F13" s="39">
        <f t="shared" ca="1" si="3"/>
        <v>720</v>
      </c>
      <c r="G13" s="39">
        <v>0</v>
      </c>
      <c r="H13" s="39">
        <f t="shared" ca="1" si="5"/>
        <v>769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-16</v>
      </c>
    </row>
    <row r="14" spans="1:13" x14ac:dyDescent="0.3">
      <c r="A14" s="16"/>
      <c r="B14" s="4" t="s">
        <v>102</v>
      </c>
      <c r="C14" s="3"/>
      <c r="D14" s="4"/>
      <c r="E14" s="42">
        <f t="shared" ca="1" si="4"/>
        <v>16</v>
      </c>
      <c r="F14" s="39">
        <f t="shared" ca="1" si="3"/>
        <v>100</v>
      </c>
      <c r="G14" s="39">
        <v>0</v>
      </c>
      <c r="H14" s="39">
        <f t="shared" ca="1" si="5"/>
        <v>102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14</v>
      </c>
    </row>
    <row r="15" spans="1:13" x14ac:dyDescent="0.3">
      <c r="A15" s="16"/>
      <c r="B15" s="4" t="s">
        <v>103</v>
      </c>
      <c r="C15" s="3"/>
      <c r="D15" s="4"/>
      <c r="E15" s="42">
        <f t="shared" ca="1" si="4"/>
        <v>28</v>
      </c>
      <c r="F15" s="39">
        <f t="shared" ca="1" si="3"/>
        <v>80</v>
      </c>
      <c r="G15" s="39">
        <v>0</v>
      </c>
      <c r="H15" s="39">
        <f t="shared" ca="1" si="5"/>
        <v>96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12</v>
      </c>
    </row>
    <row r="16" spans="1:13" x14ac:dyDescent="0.3">
      <c r="A16" s="16"/>
      <c r="B16" s="4" t="s">
        <v>104</v>
      </c>
      <c r="C16" s="3"/>
      <c r="D16" s="4"/>
      <c r="E16" s="42">
        <f t="shared" ca="1" si="4"/>
        <v>22</v>
      </c>
      <c r="F16" s="39">
        <f t="shared" ca="1" si="3"/>
        <v>160</v>
      </c>
      <c r="G16" s="39">
        <v>0</v>
      </c>
      <c r="H16" s="39">
        <f t="shared" ca="1" si="5"/>
        <v>127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55</v>
      </c>
    </row>
    <row r="17" spans="1:13" x14ac:dyDescent="0.3">
      <c r="A17" s="16"/>
      <c r="B17" s="4" t="s">
        <v>105</v>
      </c>
      <c r="C17" s="3"/>
      <c r="D17" s="4"/>
      <c r="E17" s="42">
        <f t="shared" ca="1" si="4"/>
        <v>85</v>
      </c>
      <c r="F17" s="39">
        <f t="shared" ca="1" si="3"/>
        <v>720</v>
      </c>
      <c r="G17" s="39">
        <v>0</v>
      </c>
      <c r="H17" s="39">
        <f t="shared" ca="1" si="5"/>
        <v>645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160</v>
      </c>
    </row>
    <row r="18" spans="1:13" x14ac:dyDescent="0.3">
      <c r="A18" s="16"/>
      <c r="B18" s="4" t="s">
        <v>106</v>
      </c>
      <c r="C18" s="3"/>
      <c r="D18" s="4"/>
      <c r="E18" s="42">
        <f t="shared" ca="1" si="4"/>
        <v>0</v>
      </c>
      <c r="F18" s="39">
        <f t="shared" ca="1" si="3"/>
        <v>400</v>
      </c>
      <c r="G18" s="39">
        <v>0</v>
      </c>
      <c r="H18" s="39">
        <f t="shared" ca="1" si="5"/>
        <v>259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141</v>
      </c>
    </row>
    <row r="19" spans="1:13" x14ac:dyDescent="0.3">
      <c r="A19" s="16"/>
      <c r="B19" s="4" t="s">
        <v>107</v>
      </c>
      <c r="C19" s="3"/>
      <c r="D19" s="4"/>
      <c r="E19" s="42">
        <f t="shared" ca="1" si="4"/>
        <v>0</v>
      </c>
      <c r="F19" s="39">
        <f t="shared" ca="1" si="3"/>
        <v>100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100</v>
      </c>
    </row>
    <row r="20" spans="1:13" x14ac:dyDescent="0.3">
      <c r="A20" s="16"/>
      <c r="B20" s="4" t="s">
        <v>108</v>
      </c>
      <c r="C20" s="3"/>
      <c r="D20" s="4"/>
      <c r="E20" s="42">
        <f t="shared" ca="1" si="4"/>
        <v>21</v>
      </c>
      <c r="F20" s="39">
        <f t="shared" ca="1" si="3"/>
        <v>520</v>
      </c>
      <c r="G20" s="39">
        <v>0</v>
      </c>
      <c r="H20" s="39">
        <f t="shared" ca="1" si="5"/>
        <v>529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12</v>
      </c>
    </row>
    <row r="21" spans="1:13" x14ac:dyDescent="0.3">
      <c r="A21" s="16"/>
      <c r="B21" s="4" t="s">
        <v>109</v>
      </c>
      <c r="C21" s="3"/>
      <c r="D21" s="4"/>
      <c r="E21" s="42">
        <f t="shared" ca="1" si="4"/>
        <v>926</v>
      </c>
      <c r="F21" s="39">
        <f t="shared" ca="1" si="3"/>
        <v>1600</v>
      </c>
      <c r="G21" s="39">
        <v>0</v>
      </c>
      <c r="H21" s="39">
        <f t="shared" ca="1" si="5"/>
        <v>212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2314</v>
      </c>
    </row>
    <row r="22" spans="1:13" x14ac:dyDescent="0.3">
      <c r="A22" s="16"/>
      <c r="B22" s="4" t="s">
        <v>110</v>
      </c>
      <c r="C22" s="3"/>
      <c r="D22" s="4"/>
      <c r="E22" s="42">
        <f t="shared" ca="1" si="4"/>
        <v>9</v>
      </c>
      <c r="F22" s="39">
        <f t="shared" ca="1" si="3"/>
        <v>20</v>
      </c>
      <c r="G22" s="39">
        <v>0</v>
      </c>
      <c r="H22" s="39">
        <f t="shared" ca="1" si="5"/>
        <v>29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111</v>
      </c>
      <c r="C23" s="3"/>
      <c r="D23" s="4"/>
      <c r="E23" s="42">
        <f t="shared" ca="1" si="4"/>
        <v>33</v>
      </c>
      <c r="F23" s="39">
        <f t="shared" ca="1" si="3"/>
        <v>320</v>
      </c>
      <c r="G23" s="39">
        <v>0</v>
      </c>
      <c r="H23" s="39">
        <f t="shared" ca="1" si="5"/>
        <v>346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7</v>
      </c>
    </row>
    <row r="24" spans="1:13" x14ac:dyDescent="0.3">
      <c r="A24" s="16"/>
      <c r="B24" s="4" t="s">
        <v>112</v>
      </c>
      <c r="C24" s="3"/>
      <c r="D24" s="4"/>
      <c r="E24" s="42">
        <f t="shared" ca="1" si="4"/>
        <v>20</v>
      </c>
      <c r="F24" s="39">
        <f t="shared" ca="1" si="3"/>
        <v>120</v>
      </c>
      <c r="G24" s="39">
        <v>0</v>
      </c>
      <c r="H24" s="39">
        <f t="shared" ca="1" si="5"/>
        <v>130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10</v>
      </c>
    </row>
    <row r="25" spans="1:13" x14ac:dyDescent="0.3">
      <c r="A25" s="16"/>
      <c r="B25" s="4" t="s">
        <v>113</v>
      </c>
      <c r="C25" s="3"/>
      <c r="D25" s="4"/>
      <c r="E25" s="42">
        <f t="shared" ca="1" si="4"/>
        <v>0</v>
      </c>
      <c r="F25" s="39">
        <f t="shared" ca="1" si="3"/>
        <v>50</v>
      </c>
      <c r="G25" s="39">
        <v>0</v>
      </c>
      <c r="H25" s="39">
        <f t="shared" ca="1" si="5"/>
        <v>40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10</v>
      </c>
    </row>
    <row r="26" spans="1:13" x14ac:dyDescent="0.3">
      <c r="A26" s="16"/>
      <c r="B26" s="4" t="s">
        <v>114</v>
      </c>
      <c r="C26" s="3"/>
      <c r="D26" s="4"/>
      <c r="E26" s="42">
        <f t="shared" ca="1" si="4"/>
        <v>46</v>
      </c>
      <c r="F26" s="39">
        <f t="shared" ca="1" si="3"/>
        <v>100</v>
      </c>
      <c r="G26" s="39">
        <v>0</v>
      </c>
      <c r="H26" s="39">
        <f t="shared" ca="1" si="5"/>
        <v>100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46</v>
      </c>
    </row>
    <row r="27" spans="1:13" x14ac:dyDescent="0.3">
      <c r="A27" s="16"/>
      <c r="B27" s="4" t="s">
        <v>115</v>
      </c>
      <c r="C27" s="3"/>
      <c r="D27" s="4"/>
      <c r="E27" s="42">
        <f t="shared" ca="1" si="4"/>
        <v>0</v>
      </c>
      <c r="F27" s="39">
        <f t="shared" ca="1" si="3"/>
        <v>100</v>
      </c>
      <c r="G27" s="39">
        <v>0</v>
      </c>
      <c r="H27" s="39">
        <f t="shared" ca="1" si="5"/>
        <v>50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50</v>
      </c>
    </row>
    <row r="28" spans="1:13" x14ac:dyDescent="0.3">
      <c r="A28" s="16"/>
      <c r="B28" s="4" t="s">
        <v>116</v>
      </c>
      <c r="C28" s="3"/>
      <c r="D28" s="4"/>
      <c r="E28" s="42">
        <f t="shared" ca="1" si="4"/>
        <v>15</v>
      </c>
      <c r="F28" s="39">
        <f t="shared" ca="1" si="3"/>
        <v>280</v>
      </c>
      <c r="G28" s="39">
        <v>0</v>
      </c>
      <c r="H28" s="39">
        <f t="shared" ca="1" si="5"/>
        <v>274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21</v>
      </c>
    </row>
    <row r="29" spans="1:13" x14ac:dyDescent="0.3">
      <c r="A29" s="16"/>
      <c r="B29" s="4" t="s">
        <v>117</v>
      </c>
      <c r="C29" s="3"/>
      <c r="D29" s="4"/>
      <c r="E29" s="42">
        <f t="shared" ca="1" si="4"/>
        <v>70</v>
      </c>
      <c r="F29" s="39">
        <f t="shared" ca="1" si="3"/>
        <v>450</v>
      </c>
      <c r="G29" s="39">
        <v>0</v>
      </c>
      <c r="H29" s="39">
        <f t="shared" ca="1" si="5"/>
        <v>468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52</v>
      </c>
    </row>
    <row r="30" spans="1:13" x14ac:dyDescent="0.3">
      <c r="A30" s="16"/>
      <c r="B30" s="4" t="s">
        <v>118</v>
      </c>
      <c r="C30" s="3"/>
      <c r="D30" s="4"/>
      <c r="E30" s="42">
        <f t="shared" ca="1" si="4"/>
        <v>3</v>
      </c>
      <c r="F30" s="39">
        <f t="shared" ca="1" si="3"/>
        <v>120</v>
      </c>
      <c r="G30" s="39">
        <v>0</v>
      </c>
      <c r="H30" s="39">
        <f t="shared" ca="1" si="5"/>
        <v>122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</v>
      </c>
    </row>
    <row r="31" spans="1:13" x14ac:dyDescent="0.3">
      <c r="A31" s="16"/>
      <c r="B31" s="4" t="s">
        <v>119</v>
      </c>
      <c r="C31" s="3"/>
      <c r="D31" s="4"/>
      <c r="E31" s="42">
        <f t="shared" ca="1" si="4"/>
        <v>0</v>
      </c>
      <c r="F31" s="39">
        <f t="shared" ca="1" si="3"/>
        <v>60</v>
      </c>
      <c r="G31" s="39">
        <v>0</v>
      </c>
      <c r="H31" s="39">
        <f t="shared" ca="1" si="5"/>
        <v>57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</v>
      </c>
    </row>
    <row r="32" spans="1:13" x14ac:dyDescent="0.3">
      <c r="A32" s="16"/>
      <c r="B32" s="4" t="s">
        <v>120</v>
      </c>
      <c r="C32" s="3"/>
      <c r="D32" s="4"/>
      <c r="E32" s="42">
        <f t="shared" ca="1" si="4"/>
        <v>6</v>
      </c>
      <c r="F32" s="39">
        <f t="shared" ca="1" si="3"/>
        <v>40</v>
      </c>
      <c r="G32" s="39">
        <v>0</v>
      </c>
      <c r="H32" s="39">
        <f t="shared" ca="1" si="5"/>
        <v>80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-34</v>
      </c>
    </row>
    <row r="33" spans="1:13" x14ac:dyDescent="0.3">
      <c r="A33" s="16"/>
      <c r="B33" s="4" t="s">
        <v>121</v>
      </c>
      <c r="C33" s="3"/>
      <c r="D33" s="4"/>
      <c r="E33" s="42">
        <f t="shared" ca="1" si="4"/>
        <v>0</v>
      </c>
      <c r="F33" s="39">
        <f t="shared" ca="1" si="3"/>
        <v>20</v>
      </c>
      <c r="G33" s="39">
        <v>0</v>
      </c>
      <c r="H33" s="39">
        <f t="shared" ca="1" si="5"/>
        <v>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122</v>
      </c>
      <c r="C34" s="3"/>
      <c r="D34" s="4"/>
      <c r="E34" s="42">
        <f t="shared" ca="1" si="4"/>
        <v>0</v>
      </c>
      <c r="F34" s="39">
        <f t="shared" ca="1" si="3"/>
        <v>500</v>
      </c>
      <c r="G34" s="39">
        <v>0</v>
      </c>
      <c r="H34" s="39">
        <f t="shared" ca="1" si="5"/>
        <v>498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</v>
      </c>
    </row>
    <row r="35" spans="1:13" x14ac:dyDescent="0.3">
      <c r="A35" s="16"/>
      <c r="B35" s="4" t="s">
        <v>123</v>
      </c>
      <c r="C35" s="3"/>
      <c r="D35" s="4"/>
      <c r="E35" s="42">
        <f t="shared" ca="1" si="4"/>
        <v>0</v>
      </c>
      <c r="F35" s="39">
        <f t="shared" ca="1" si="3"/>
        <v>200</v>
      </c>
      <c r="G35" s="39">
        <v>0</v>
      </c>
      <c r="H35" s="39">
        <f t="shared" ca="1" si="5"/>
        <v>165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35</v>
      </c>
    </row>
    <row r="36" spans="1:13" x14ac:dyDescent="0.3">
      <c r="A36" s="16"/>
      <c r="B36" s="4" t="s">
        <v>124</v>
      </c>
      <c r="C36" s="3"/>
      <c r="D36" s="4"/>
      <c r="E36" s="42">
        <f t="shared" ca="1" si="4"/>
        <v>24</v>
      </c>
      <c r="F36" s="39">
        <f t="shared" ca="1" si="3"/>
        <v>400</v>
      </c>
      <c r="G36" s="39">
        <v>0</v>
      </c>
      <c r="H36" s="39">
        <f t="shared" ca="1" si="5"/>
        <v>398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26</v>
      </c>
    </row>
    <row r="37" spans="1:13" x14ac:dyDescent="0.3">
      <c r="A37" s="16"/>
      <c r="B37" s="4" t="s">
        <v>125</v>
      </c>
      <c r="C37" s="3"/>
      <c r="D37" s="4"/>
      <c r="E37" s="42">
        <f t="shared" ca="1" si="4"/>
        <v>0</v>
      </c>
      <c r="F37" s="39">
        <f t="shared" ca="1" si="3"/>
        <v>100</v>
      </c>
      <c r="G37" s="39">
        <v>0</v>
      </c>
      <c r="H37" s="39">
        <f t="shared" ca="1" si="5"/>
        <v>44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56</v>
      </c>
    </row>
    <row r="38" spans="1:13" x14ac:dyDescent="0.3">
      <c r="A38" s="16"/>
      <c r="B38" s="4" t="s">
        <v>126</v>
      </c>
      <c r="C38" s="3"/>
      <c r="D38" s="4"/>
      <c r="E38" s="42">
        <f t="shared" ca="1" si="4"/>
        <v>14</v>
      </c>
      <c r="F38" s="39">
        <f t="shared" ca="1" si="3"/>
        <v>360</v>
      </c>
      <c r="G38" s="39">
        <v>0</v>
      </c>
      <c r="H38" s="39">
        <f t="shared" ca="1" si="5"/>
        <v>345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29</v>
      </c>
    </row>
    <row r="39" spans="1:13" x14ac:dyDescent="0.3">
      <c r="A39" s="16"/>
      <c r="B39" s="4" t="s">
        <v>127</v>
      </c>
      <c r="C39" s="3"/>
      <c r="D39" s="4"/>
      <c r="E39" s="42">
        <f t="shared" ca="1" si="4"/>
        <v>11</v>
      </c>
      <c r="F39" s="39">
        <f t="shared" ca="1" si="3"/>
        <v>325</v>
      </c>
      <c r="G39" s="39">
        <v>0</v>
      </c>
      <c r="H39" s="39">
        <f t="shared" ca="1" si="5"/>
        <v>86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250</v>
      </c>
    </row>
    <row r="40" spans="1:13" x14ac:dyDescent="0.3">
      <c r="A40" s="16"/>
      <c r="B40" s="4" t="s">
        <v>128</v>
      </c>
      <c r="C40" s="3"/>
      <c r="D40" s="4"/>
      <c r="E40" s="42">
        <f t="shared" ca="1" si="4"/>
        <v>0</v>
      </c>
      <c r="F40" s="39">
        <f t="shared" ca="1" si="3"/>
        <v>120</v>
      </c>
      <c r="G40" s="39">
        <v>0</v>
      </c>
      <c r="H40" s="39">
        <f t="shared" ca="1" si="5"/>
        <v>40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80</v>
      </c>
    </row>
    <row r="41" spans="1:13" x14ac:dyDescent="0.3">
      <c r="A41" s="16"/>
      <c r="B41" s="4" t="s">
        <v>129</v>
      </c>
      <c r="C41" s="3"/>
      <c r="D41" s="4"/>
      <c r="E41" s="42">
        <f t="shared" ca="1" si="4"/>
        <v>0</v>
      </c>
      <c r="F41" s="39">
        <f t="shared" ca="1" si="3"/>
        <v>30</v>
      </c>
      <c r="G41" s="39">
        <v>0</v>
      </c>
      <c r="H41" s="39">
        <f t="shared" ca="1" si="5"/>
        <v>1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29</v>
      </c>
    </row>
    <row r="42" spans="1:13" x14ac:dyDescent="0.3">
      <c r="A42" s="16"/>
      <c r="B42" s="4" t="s">
        <v>130</v>
      </c>
      <c r="C42" s="3"/>
      <c r="D42" s="4"/>
      <c r="E42" s="42">
        <f t="shared" ca="1" si="4"/>
        <v>0</v>
      </c>
      <c r="F42" s="39">
        <f t="shared" ca="1" si="3"/>
        <v>240</v>
      </c>
      <c r="G42" s="39">
        <v>0</v>
      </c>
      <c r="H42" s="39">
        <f t="shared" ca="1" si="5"/>
        <v>246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-6</v>
      </c>
    </row>
    <row r="43" spans="1:13" x14ac:dyDescent="0.3">
      <c r="A43" s="16"/>
      <c r="B43" s="4" t="s">
        <v>131</v>
      </c>
      <c r="C43" s="3"/>
      <c r="D43" s="4"/>
      <c r="E43" s="42">
        <f t="shared" ca="1" si="4"/>
        <v>1</v>
      </c>
      <c r="F43" s="39">
        <f t="shared" ca="1" si="3"/>
        <v>220</v>
      </c>
      <c r="G43" s="39">
        <v>0</v>
      </c>
      <c r="H43" s="39">
        <f t="shared" ca="1" si="5"/>
        <v>216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5</v>
      </c>
    </row>
    <row r="44" spans="1:13" ht="15" thickBot="1" x14ac:dyDescent="0.35">
      <c r="A44" s="16"/>
      <c r="B44" s="4" t="s">
        <v>132</v>
      </c>
      <c r="C44" s="3"/>
      <c r="D44" s="4"/>
      <c r="E44" s="42">
        <f t="shared" ca="1" si="4"/>
        <v>7</v>
      </c>
      <c r="F44" s="39">
        <f t="shared" ca="1" si="3"/>
        <v>20</v>
      </c>
      <c r="G44" s="39">
        <v>0</v>
      </c>
      <c r="H44" s="39">
        <f t="shared" ca="1" si="5"/>
        <v>24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3</v>
      </c>
    </row>
    <row r="45" spans="1:13" ht="15" thickBot="1" x14ac:dyDescent="0.35">
      <c r="A45" s="16"/>
      <c r="B45" s="19"/>
      <c r="C45" s="18"/>
      <c r="D45" s="19" t="s">
        <v>18</v>
      </c>
      <c r="E45" s="24">
        <f ca="1">SUM(E3:E44)</f>
        <v>1804</v>
      </c>
      <c r="F45" s="24">
        <f ca="1">SUM(F3:F44)</f>
        <v>13015</v>
      </c>
      <c r="G45" s="24">
        <f>SUM(G3:G44)</f>
        <v>0</v>
      </c>
      <c r="H45" s="24">
        <f ca="1">SUM(H3:H44)</f>
        <v>10241</v>
      </c>
      <c r="I45" s="24">
        <f>SUM(I3:I44)</f>
        <v>0</v>
      </c>
      <c r="J45" s="24">
        <f>SUM(J3:J44)</f>
        <v>0</v>
      </c>
      <c r="K45" s="24">
        <f>SUM(K3:K44)</f>
        <v>0</v>
      </c>
      <c r="L45" s="24">
        <f>SUM(L3:L44)</f>
        <v>0</v>
      </c>
      <c r="M45" s="25">
        <f ca="1">SUM(M3:M44)</f>
        <v>4578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5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4.4" customHeight="1" x14ac:dyDescent="0.3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4.4" customHeight="1" x14ac:dyDescent="0.3">
      <c r="A3" s="59" t="s">
        <v>133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" customHeight="1" x14ac:dyDescent="0.3">
      <c r="A4" s="59" t="s">
        <v>138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4.4" customHeight="1" x14ac:dyDescent="0.3">
      <c r="A5" s="59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3">
      <c r="A6" s="58" t="s">
        <v>39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14.4" customHeight="1" x14ac:dyDescent="0.3">
      <c r="A7" s="58" t="s">
        <v>134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3">
      <c r="A8" s="53" t="s">
        <v>12</v>
      </c>
      <c r="B8" s="53" t="s">
        <v>135</v>
      </c>
      <c r="C8" s="53" t="s">
        <v>38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136</v>
      </c>
      <c r="B9" s="55">
        <v>9068221</v>
      </c>
      <c r="C9" s="54" t="s">
        <v>31</v>
      </c>
      <c r="D9" s="55">
        <v>254</v>
      </c>
      <c r="E9" s="55">
        <v>1000</v>
      </c>
      <c r="F9" s="55">
        <v>0</v>
      </c>
      <c r="G9" s="55">
        <v>692</v>
      </c>
      <c r="H9" s="55">
        <v>0</v>
      </c>
      <c r="I9" s="55">
        <v>0</v>
      </c>
      <c r="J9" s="55">
        <v>0</v>
      </c>
      <c r="K9" s="55">
        <v>0</v>
      </c>
      <c r="L9" s="55">
        <v>562</v>
      </c>
    </row>
    <row r="10" spans="1:12" x14ac:dyDescent="0.3">
      <c r="A10" s="54" t="s">
        <v>136</v>
      </c>
      <c r="B10" s="55">
        <v>9068221</v>
      </c>
      <c r="C10" s="54" t="s">
        <v>128</v>
      </c>
      <c r="D10" s="55">
        <v>0</v>
      </c>
      <c r="E10" s="55">
        <v>120</v>
      </c>
      <c r="F10" s="55">
        <v>0</v>
      </c>
      <c r="G10" s="55">
        <v>40</v>
      </c>
      <c r="H10" s="55">
        <v>0</v>
      </c>
      <c r="I10" s="55">
        <v>0</v>
      </c>
      <c r="J10" s="55">
        <v>0</v>
      </c>
      <c r="K10" s="55">
        <v>0</v>
      </c>
      <c r="L10" s="55">
        <v>80</v>
      </c>
    </row>
    <row r="11" spans="1:12" x14ac:dyDescent="0.3">
      <c r="A11" s="54" t="s">
        <v>136</v>
      </c>
      <c r="B11" s="55">
        <v>9068221</v>
      </c>
      <c r="C11" s="54" t="s">
        <v>40</v>
      </c>
      <c r="D11" s="55">
        <v>0</v>
      </c>
      <c r="E11" s="55">
        <v>150</v>
      </c>
      <c r="F11" s="55">
        <v>0</v>
      </c>
      <c r="G11" s="55">
        <v>141</v>
      </c>
      <c r="H11" s="55">
        <v>0</v>
      </c>
      <c r="I11" s="55">
        <v>0</v>
      </c>
      <c r="J11" s="55">
        <v>0</v>
      </c>
      <c r="K11" s="55">
        <v>0</v>
      </c>
      <c r="L11" s="55">
        <v>9</v>
      </c>
    </row>
    <row r="12" spans="1:12" x14ac:dyDescent="0.3">
      <c r="A12" s="54" t="s">
        <v>136</v>
      </c>
      <c r="B12" s="55">
        <v>9068221</v>
      </c>
      <c r="C12" s="54" t="s">
        <v>94</v>
      </c>
      <c r="D12" s="55">
        <v>0</v>
      </c>
      <c r="E12" s="55">
        <v>200</v>
      </c>
      <c r="F12" s="55">
        <v>0</v>
      </c>
      <c r="G12" s="55">
        <v>187</v>
      </c>
      <c r="H12" s="55">
        <v>0</v>
      </c>
      <c r="I12" s="55">
        <v>0</v>
      </c>
      <c r="J12" s="55">
        <v>0</v>
      </c>
      <c r="K12" s="55">
        <v>0</v>
      </c>
      <c r="L12" s="55">
        <v>13</v>
      </c>
    </row>
    <row r="13" spans="1:12" x14ac:dyDescent="0.3">
      <c r="A13" s="54" t="s">
        <v>136</v>
      </c>
      <c r="B13" s="55">
        <v>9068221</v>
      </c>
      <c r="C13" s="54" t="s">
        <v>93</v>
      </c>
      <c r="D13" s="55">
        <v>0</v>
      </c>
      <c r="E13" s="55">
        <v>480</v>
      </c>
      <c r="F13" s="55">
        <v>0</v>
      </c>
      <c r="G13" s="55">
        <v>81</v>
      </c>
      <c r="H13" s="55">
        <v>0</v>
      </c>
      <c r="I13" s="55">
        <v>0</v>
      </c>
      <c r="J13" s="55">
        <v>0</v>
      </c>
      <c r="K13" s="55">
        <v>0</v>
      </c>
      <c r="L13" s="55">
        <v>399</v>
      </c>
    </row>
    <row r="14" spans="1:12" x14ac:dyDescent="0.3">
      <c r="A14" s="54" t="s">
        <v>136</v>
      </c>
      <c r="B14" s="55">
        <v>9068221</v>
      </c>
      <c r="C14" s="54" t="s">
        <v>95</v>
      </c>
      <c r="D14" s="55">
        <v>37</v>
      </c>
      <c r="E14" s="55">
        <v>350</v>
      </c>
      <c r="F14" s="55">
        <v>0</v>
      </c>
      <c r="G14" s="55">
        <v>404</v>
      </c>
      <c r="H14" s="55">
        <v>4</v>
      </c>
      <c r="I14" s="55">
        <v>0</v>
      </c>
      <c r="J14" s="55">
        <v>0</v>
      </c>
      <c r="K14" s="55">
        <v>0</v>
      </c>
      <c r="L14" s="55">
        <v>-13</v>
      </c>
    </row>
    <row r="15" spans="1:12" x14ac:dyDescent="0.3">
      <c r="A15" s="54" t="s">
        <v>136</v>
      </c>
      <c r="B15" s="55">
        <v>9068221</v>
      </c>
      <c r="C15" s="54" t="s">
        <v>97</v>
      </c>
      <c r="D15" s="55">
        <v>5</v>
      </c>
      <c r="E15" s="55">
        <v>800</v>
      </c>
      <c r="F15" s="55">
        <v>0</v>
      </c>
      <c r="G15" s="55">
        <v>912</v>
      </c>
      <c r="H15" s="55">
        <v>120</v>
      </c>
      <c r="I15" s="55">
        <v>0</v>
      </c>
      <c r="J15" s="55">
        <v>0</v>
      </c>
      <c r="K15" s="55">
        <v>0</v>
      </c>
      <c r="L15" s="55">
        <v>13</v>
      </c>
    </row>
    <row r="16" spans="1:12" x14ac:dyDescent="0.3">
      <c r="A16" s="54" t="s">
        <v>136</v>
      </c>
      <c r="B16" s="55">
        <v>9068221</v>
      </c>
      <c r="C16" s="54" t="s">
        <v>96</v>
      </c>
      <c r="D16" s="55">
        <v>105</v>
      </c>
      <c r="E16" s="55">
        <v>600</v>
      </c>
      <c r="F16" s="55">
        <v>0</v>
      </c>
      <c r="G16" s="55">
        <v>646</v>
      </c>
      <c r="H16" s="55">
        <v>0</v>
      </c>
      <c r="I16" s="55">
        <v>0</v>
      </c>
      <c r="J16" s="55">
        <v>0</v>
      </c>
      <c r="K16" s="55">
        <v>0</v>
      </c>
      <c r="L16" s="55">
        <v>59</v>
      </c>
    </row>
    <row r="17" spans="1:12" x14ac:dyDescent="0.3">
      <c r="A17" s="54" t="s">
        <v>136</v>
      </c>
      <c r="B17" s="55">
        <v>9068221</v>
      </c>
      <c r="C17" s="54" t="s">
        <v>98</v>
      </c>
      <c r="D17" s="55">
        <v>0</v>
      </c>
      <c r="E17" s="55">
        <v>250</v>
      </c>
      <c r="F17" s="55">
        <v>50</v>
      </c>
      <c r="G17" s="55">
        <v>91</v>
      </c>
      <c r="H17" s="55">
        <v>0</v>
      </c>
      <c r="I17" s="55">
        <v>0</v>
      </c>
      <c r="J17" s="55">
        <v>0</v>
      </c>
      <c r="K17" s="55">
        <v>0</v>
      </c>
      <c r="L17" s="55">
        <v>109</v>
      </c>
    </row>
    <row r="18" spans="1:12" x14ac:dyDescent="0.3">
      <c r="A18" s="54" t="s">
        <v>136</v>
      </c>
      <c r="B18" s="55">
        <v>9068221</v>
      </c>
      <c r="C18" s="54" t="s">
        <v>99</v>
      </c>
      <c r="D18" s="55">
        <v>7</v>
      </c>
      <c r="E18" s="55">
        <v>340</v>
      </c>
      <c r="F18" s="55">
        <v>0</v>
      </c>
      <c r="G18" s="55">
        <v>359</v>
      </c>
      <c r="H18" s="55">
        <v>10</v>
      </c>
      <c r="I18" s="55">
        <v>0</v>
      </c>
      <c r="J18" s="55">
        <v>0</v>
      </c>
      <c r="K18" s="55">
        <v>0</v>
      </c>
      <c r="L18" s="55">
        <v>-2</v>
      </c>
    </row>
    <row r="19" spans="1:12" x14ac:dyDescent="0.3">
      <c r="A19" s="54" t="s">
        <v>136</v>
      </c>
      <c r="B19" s="55">
        <v>9068221</v>
      </c>
      <c r="C19" s="54" t="s">
        <v>100</v>
      </c>
      <c r="D19" s="55">
        <v>6</v>
      </c>
      <c r="E19" s="55">
        <v>300</v>
      </c>
      <c r="F19" s="55">
        <v>0</v>
      </c>
      <c r="G19" s="55">
        <v>344</v>
      </c>
      <c r="H19" s="55">
        <v>0</v>
      </c>
      <c r="I19" s="55">
        <v>0</v>
      </c>
      <c r="J19" s="55">
        <v>0</v>
      </c>
      <c r="K19" s="55">
        <v>0</v>
      </c>
      <c r="L19" s="55">
        <v>-38</v>
      </c>
    </row>
    <row r="20" spans="1:12" x14ac:dyDescent="0.3">
      <c r="A20" s="54" t="s">
        <v>136</v>
      </c>
      <c r="B20" s="55">
        <v>9068221</v>
      </c>
      <c r="C20" s="54" t="s">
        <v>101</v>
      </c>
      <c r="D20" s="55">
        <v>33</v>
      </c>
      <c r="E20" s="55">
        <v>720</v>
      </c>
      <c r="F20" s="55">
        <v>0</v>
      </c>
      <c r="G20" s="55">
        <v>769</v>
      </c>
      <c r="H20" s="55">
        <v>0</v>
      </c>
      <c r="I20" s="55">
        <v>0</v>
      </c>
      <c r="J20" s="55">
        <v>0</v>
      </c>
      <c r="K20" s="55">
        <v>0</v>
      </c>
      <c r="L20" s="55">
        <v>-16</v>
      </c>
    </row>
    <row r="21" spans="1:12" x14ac:dyDescent="0.3">
      <c r="A21" s="54" t="s">
        <v>136</v>
      </c>
      <c r="B21" s="55">
        <v>9068221</v>
      </c>
      <c r="C21" s="54" t="s">
        <v>129</v>
      </c>
      <c r="D21" s="55">
        <v>0</v>
      </c>
      <c r="E21" s="55">
        <v>30</v>
      </c>
      <c r="F21" s="55">
        <v>0</v>
      </c>
      <c r="G21" s="55">
        <v>10</v>
      </c>
      <c r="H21" s="55">
        <v>9</v>
      </c>
      <c r="I21" s="55">
        <v>0</v>
      </c>
      <c r="J21" s="55">
        <v>0</v>
      </c>
      <c r="K21" s="55">
        <v>0</v>
      </c>
      <c r="L21" s="55">
        <v>29</v>
      </c>
    </row>
    <row r="22" spans="1:12" x14ac:dyDescent="0.3">
      <c r="A22" s="54" t="s">
        <v>136</v>
      </c>
      <c r="B22" s="55">
        <v>9068221</v>
      </c>
      <c r="C22" s="54" t="s">
        <v>103</v>
      </c>
      <c r="D22" s="55">
        <v>28</v>
      </c>
      <c r="E22" s="55">
        <v>80</v>
      </c>
      <c r="F22" s="55">
        <v>0</v>
      </c>
      <c r="G22" s="55">
        <v>96</v>
      </c>
      <c r="H22" s="55">
        <v>0</v>
      </c>
      <c r="I22" s="55">
        <v>0</v>
      </c>
      <c r="J22" s="55">
        <v>0</v>
      </c>
      <c r="K22" s="55">
        <v>0</v>
      </c>
      <c r="L22" s="55">
        <v>12</v>
      </c>
    </row>
    <row r="23" spans="1:12" x14ac:dyDescent="0.3">
      <c r="A23" s="54" t="s">
        <v>136</v>
      </c>
      <c r="B23" s="55">
        <v>9068221</v>
      </c>
      <c r="C23" s="54" t="s">
        <v>104</v>
      </c>
      <c r="D23" s="55">
        <v>22</v>
      </c>
      <c r="E23" s="55">
        <v>160</v>
      </c>
      <c r="F23" s="55">
        <v>0</v>
      </c>
      <c r="G23" s="55">
        <v>127</v>
      </c>
      <c r="H23" s="55">
        <v>0</v>
      </c>
      <c r="I23" s="55">
        <v>0</v>
      </c>
      <c r="J23" s="55">
        <v>0</v>
      </c>
      <c r="K23" s="55">
        <v>0</v>
      </c>
      <c r="L23" s="55">
        <v>55</v>
      </c>
    </row>
    <row r="24" spans="1:12" x14ac:dyDescent="0.3">
      <c r="A24" s="54" t="s">
        <v>136</v>
      </c>
      <c r="B24" s="55">
        <v>9068221</v>
      </c>
      <c r="C24" s="54" t="s">
        <v>102</v>
      </c>
      <c r="D24" s="55">
        <v>16</v>
      </c>
      <c r="E24" s="55">
        <v>100</v>
      </c>
      <c r="F24" s="55">
        <v>0</v>
      </c>
      <c r="G24" s="55">
        <v>102</v>
      </c>
      <c r="H24" s="55">
        <v>0</v>
      </c>
      <c r="I24" s="55">
        <v>0</v>
      </c>
      <c r="J24" s="55">
        <v>0</v>
      </c>
      <c r="K24" s="55">
        <v>0</v>
      </c>
      <c r="L24" s="55">
        <v>14</v>
      </c>
    </row>
    <row r="25" spans="1:12" x14ac:dyDescent="0.3">
      <c r="A25" s="54" t="s">
        <v>136</v>
      </c>
      <c r="B25" s="55">
        <v>9068221</v>
      </c>
      <c r="C25" s="54" t="s">
        <v>105</v>
      </c>
      <c r="D25" s="55">
        <v>85</v>
      </c>
      <c r="E25" s="55">
        <v>720</v>
      </c>
      <c r="F25" s="55">
        <v>0</v>
      </c>
      <c r="G25" s="55">
        <v>649</v>
      </c>
      <c r="H25" s="55">
        <v>4</v>
      </c>
      <c r="I25" s="55">
        <v>0</v>
      </c>
      <c r="J25" s="55">
        <v>0</v>
      </c>
      <c r="K25" s="55">
        <v>0</v>
      </c>
      <c r="L25" s="55">
        <v>160</v>
      </c>
    </row>
    <row r="26" spans="1:12" x14ac:dyDescent="0.3">
      <c r="A26" s="54" t="s">
        <v>136</v>
      </c>
      <c r="B26" s="55">
        <v>9068221</v>
      </c>
      <c r="C26" s="54" t="s">
        <v>130</v>
      </c>
      <c r="D26" s="55">
        <v>0</v>
      </c>
      <c r="E26" s="55">
        <v>240</v>
      </c>
      <c r="F26" s="55">
        <v>0</v>
      </c>
      <c r="G26" s="55">
        <v>246</v>
      </c>
      <c r="H26" s="55">
        <v>0</v>
      </c>
      <c r="I26" s="55">
        <v>0</v>
      </c>
      <c r="J26" s="55">
        <v>0</v>
      </c>
      <c r="K26" s="55">
        <v>0</v>
      </c>
      <c r="L26" s="55">
        <v>-6</v>
      </c>
    </row>
    <row r="27" spans="1:12" x14ac:dyDescent="0.3">
      <c r="A27" s="54" t="s">
        <v>136</v>
      </c>
      <c r="B27" s="55">
        <v>9068221</v>
      </c>
      <c r="C27" s="54" t="s">
        <v>131</v>
      </c>
      <c r="D27" s="55">
        <v>1</v>
      </c>
      <c r="E27" s="55">
        <v>220</v>
      </c>
      <c r="F27" s="55">
        <v>0</v>
      </c>
      <c r="G27" s="55">
        <v>216</v>
      </c>
      <c r="H27" s="55">
        <v>0</v>
      </c>
      <c r="I27" s="55">
        <v>0</v>
      </c>
      <c r="J27" s="55">
        <v>0</v>
      </c>
      <c r="K27" s="55">
        <v>0</v>
      </c>
      <c r="L27" s="55">
        <v>5</v>
      </c>
    </row>
    <row r="28" spans="1:12" x14ac:dyDescent="0.3">
      <c r="A28" s="54" t="s">
        <v>136</v>
      </c>
      <c r="B28" s="55">
        <v>9068221</v>
      </c>
      <c r="C28" s="54" t="s">
        <v>108</v>
      </c>
      <c r="D28" s="55">
        <v>21</v>
      </c>
      <c r="E28" s="55">
        <v>520</v>
      </c>
      <c r="F28" s="55">
        <v>0</v>
      </c>
      <c r="G28" s="55">
        <v>529</v>
      </c>
      <c r="H28" s="55">
        <v>0</v>
      </c>
      <c r="I28" s="55">
        <v>0</v>
      </c>
      <c r="J28" s="55">
        <v>0</v>
      </c>
      <c r="K28" s="55">
        <v>0</v>
      </c>
      <c r="L28" s="55">
        <v>12</v>
      </c>
    </row>
    <row r="29" spans="1:12" x14ac:dyDescent="0.3">
      <c r="A29" s="54" t="s">
        <v>136</v>
      </c>
      <c r="B29" s="55">
        <v>9068221</v>
      </c>
      <c r="C29" s="54" t="s">
        <v>109</v>
      </c>
      <c r="D29" s="55">
        <v>926</v>
      </c>
      <c r="E29" s="55">
        <v>1600</v>
      </c>
      <c r="F29" s="55">
        <v>0</v>
      </c>
      <c r="G29" s="55">
        <v>212</v>
      </c>
      <c r="H29" s="55">
        <v>0</v>
      </c>
      <c r="I29" s="55">
        <v>0</v>
      </c>
      <c r="J29" s="55">
        <v>0</v>
      </c>
      <c r="K29" s="55">
        <v>0</v>
      </c>
      <c r="L29" s="55">
        <v>2314</v>
      </c>
    </row>
    <row r="30" spans="1:12" x14ac:dyDescent="0.3">
      <c r="A30" s="54" t="s">
        <v>136</v>
      </c>
      <c r="B30" s="55">
        <v>9068221</v>
      </c>
      <c r="C30" s="54" t="s">
        <v>110</v>
      </c>
      <c r="D30" s="55">
        <v>9</v>
      </c>
      <c r="E30" s="55">
        <v>20</v>
      </c>
      <c r="F30" s="55">
        <v>0</v>
      </c>
      <c r="G30" s="55">
        <v>29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</row>
    <row r="31" spans="1:12" x14ac:dyDescent="0.3">
      <c r="A31" s="54" t="s">
        <v>136</v>
      </c>
      <c r="B31" s="55">
        <v>9068221</v>
      </c>
      <c r="C31" s="54" t="s">
        <v>111</v>
      </c>
      <c r="D31" s="55">
        <v>33</v>
      </c>
      <c r="E31" s="55">
        <v>320</v>
      </c>
      <c r="F31" s="55">
        <v>0</v>
      </c>
      <c r="G31" s="55">
        <v>346</v>
      </c>
      <c r="H31" s="55">
        <v>0</v>
      </c>
      <c r="I31" s="55">
        <v>0</v>
      </c>
      <c r="J31" s="55">
        <v>0</v>
      </c>
      <c r="K31" s="55">
        <v>0</v>
      </c>
      <c r="L31" s="55">
        <v>7</v>
      </c>
    </row>
    <row r="32" spans="1:12" x14ac:dyDescent="0.3">
      <c r="A32" s="54" t="s">
        <v>136</v>
      </c>
      <c r="B32" s="55">
        <v>9068221</v>
      </c>
      <c r="C32" s="54" t="s">
        <v>112</v>
      </c>
      <c r="D32" s="55">
        <v>20</v>
      </c>
      <c r="E32" s="55">
        <v>120</v>
      </c>
      <c r="F32" s="55">
        <v>0</v>
      </c>
      <c r="G32" s="55">
        <v>130</v>
      </c>
      <c r="H32" s="55">
        <v>0</v>
      </c>
      <c r="I32" s="55">
        <v>0</v>
      </c>
      <c r="J32" s="55">
        <v>0</v>
      </c>
      <c r="K32" s="55">
        <v>0</v>
      </c>
      <c r="L32" s="55">
        <v>10</v>
      </c>
    </row>
    <row r="33" spans="1:12" x14ac:dyDescent="0.3">
      <c r="A33" s="54" t="s">
        <v>136</v>
      </c>
      <c r="B33" s="55">
        <v>9068221</v>
      </c>
      <c r="C33" s="54" t="s">
        <v>114</v>
      </c>
      <c r="D33" s="55">
        <v>46</v>
      </c>
      <c r="E33" s="55">
        <v>100</v>
      </c>
      <c r="F33" s="55">
        <v>0</v>
      </c>
      <c r="G33" s="55">
        <v>100</v>
      </c>
      <c r="H33" s="55">
        <v>0</v>
      </c>
      <c r="I33" s="55">
        <v>0</v>
      </c>
      <c r="J33" s="55">
        <v>0</v>
      </c>
      <c r="K33" s="55">
        <v>0</v>
      </c>
      <c r="L33" s="55">
        <v>46</v>
      </c>
    </row>
    <row r="34" spans="1:12" x14ac:dyDescent="0.3">
      <c r="A34" s="54" t="s">
        <v>136</v>
      </c>
      <c r="B34" s="55">
        <v>9068221</v>
      </c>
      <c r="C34" s="54" t="s">
        <v>113</v>
      </c>
      <c r="D34" s="55">
        <v>0</v>
      </c>
      <c r="E34" s="55">
        <v>50</v>
      </c>
      <c r="F34" s="55">
        <v>0</v>
      </c>
      <c r="G34" s="55">
        <v>40</v>
      </c>
      <c r="H34" s="55">
        <v>0</v>
      </c>
      <c r="I34" s="55">
        <v>0</v>
      </c>
      <c r="J34" s="55">
        <v>0</v>
      </c>
      <c r="K34" s="55">
        <v>0</v>
      </c>
      <c r="L34" s="55">
        <v>10</v>
      </c>
    </row>
    <row r="35" spans="1:12" x14ac:dyDescent="0.3">
      <c r="A35" s="54" t="s">
        <v>136</v>
      </c>
      <c r="B35" s="55">
        <v>9068221</v>
      </c>
      <c r="C35" s="54" t="s">
        <v>132</v>
      </c>
      <c r="D35" s="55">
        <v>7</v>
      </c>
      <c r="E35" s="55">
        <v>20</v>
      </c>
      <c r="F35" s="55">
        <v>0</v>
      </c>
      <c r="G35" s="55">
        <v>24</v>
      </c>
      <c r="H35" s="55">
        <v>0</v>
      </c>
      <c r="I35" s="55">
        <v>0</v>
      </c>
      <c r="J35" s="55">
        <v>0</v>
      </c>
      <c r="K35" s="55">
        <v>0</v>
      </c>
      <c r="L35" s="55">
        <v>3</v>
      </c>
    </row>
    <row r="36" spans="1:12" x14ac:dyDescent="0.3">
      <c r="A36" s="54" t="s">
        <v>136</v>
      </c>
      <c r="B36" s="55">
        <v>9068221</v>
      </c>
      <c r="C36" s="54" t="s">
        <v>116</v>
      </c>
      <c r="D36" s="55">
        <v>15</v>
      </c>
      <c r="E36" s="55">
        <v>280</v>
      </c>
      <c r="F36" s="55">
        <v>0</v>
      </c>
      <c r="G36" s="55">
        <v>274</v>
      </c>
      <c r="H36" s="55">
        <v>0</v>
      </c>
      <c r="I36" s="55">
        <v>0</v>
      </c>
      <c r="J36" s="55">
        <v>0</v>
      </c>
      <c r="K36" s="55">
        <v>0</v>
      </c>
      <c r="L36" s="55">
        <v>21</v>
      </c>
    </row>
    <row r="37" spans="1:12" x14ac:dyDescent="0.3">
      <c r="A37" s="54" t="s">
        <v>136</v>
      </c>
      <c r="B37" s="55">
        <v>9068221</v>
      </c>
      <c r="C37" s="54" t="s">
        <v>115</v>
      </c>
      <c r="D37" s="55">
        <v>0</v>
      </c>
      <c r="E37" s="55">
        <v>100</v>
      </c>
      <c r="F37" s="55">
        <v>0</v>
      </c>
      <c r="G37" s="55">
        <v>50</v>
      </c>
      <c r="H37" s="55">
        <v>0</v>
      </c>
      <c r="I37" s="55">
        <v>0</v>
      </c>
      <c r="J37" s="55">
        <v>0</v>
      </c>
      <c r="K37" s="55">
        <v>0</v>
      </c>
      <c r="L37" s="55">
        <v>50</v>
      </c>
    </row>
    <row r="38" spans="1:12" x14ac:dyDescent="0.3">
      <c r="A38" s="54" t="s">
        <v>136</v>
      </c>
      <c r="B38" s="55">
        <v>9068221</v>
      </c>
      <c r="C38" s="54" t="s">
        <v>119</v>
      </c>
      <c r="D38" s="55">
        <v>0</v>
      </c>
      <c r="E38" s="55">
        <v>60</v>
      </c>
      <c r="F38" s="55">
        <v>0</v>
      </c>
      <c r="G38" s="55">
        <v>57</v>
      </c>
      <c r="H38" s="55">
        <v>0</v>
      </c>
      <c r="I38" s="55">
        <v>0</v>
      </c>
      <c r="J38" s="55">
        <v>0</v>
      </c>
      <c r="K38" s="55">
        <v>0</v>
      </c>
      <c r="L38" s="55">
        <v>3</v>
      </c>
    </row>
    <row r="39" spans="1:12" x14ac:dyDescent="0.3">
      <c r="A39" s="54" t="s">
        <v>136</v>
      </c>
      <c r="B39" s="55">
        <v>9068221</v>
      </c>
      <c r="C39" s="54" t="s">
        <v>118</v>
      </c>
      <c r="D39" s="55">
        <v>3</v>
      </c>
      <c r="E39" s="55">
        <v>120</v>
      </c>
      <c r="F39" s="55">
        <v>0</v>
      </c>
      <c r="G39" s="55">
        <v>122</v>
      </c>
      <c r="H39" s="55">
        <v>0</v>
      </c>
      <c r="I39" s="55">
        <v>0</v>
      </c>
      <c r="J39" s="55">
        <v>0</v>
      </c>
      <c r="K39" s="55">
        <v>0</v>
      </c>
      <c r="L39" s="55">
        <v>1</v>
      </c>
    </row>
    <row r="40" spans="1:12" x14ac:dyDescent="0.3">
      <c r="A40" s="54" t="s">
        <v>136</v>
      </c>
      <c r="B40" s="55">
        <v>9068221</v>
      </c>
      <c r="C40" s="54" t="s">
        <v>117</v>
      </c>
      <c r="D40" s="55">
        <v>70</v>
      </c>
      <c r="E40" s="55">
        <v>450</v>
      </c>
      <c r="F40" s="55">
        <v>0</v>
      </c>
      <c r="G40" s="55">
        <v>468</v>
      </c>
      <c r="H40" s="55">
        <v>0</v>
      </c>
      <c r="I40" s="55">
        <v>0</v>
      </c>
      <c r="J40" s="55">
        <v>0</v>
      </c>
      <c r="K40" s="55">
        <v>0</v>
      </c>
      <c r="L40" s="55">
        <v>52</v>
      </c>
    </row>
    <row r="41" spans="1:12" x14ac:dyDescent="0.3">
      <c r="A41" s="54" t="s">
        <v>136</v>
      </c>
      <c r="B41" s="55">
        <v>9068221</v>
      </c>
      <c r="C41" s="54" t="s">
        <v>121</v>
      </c>
      <c r="D41" s="55">
        <v>0</v>
      </c>
      <c r="E41" s="55">
        <v>20</v>
      </c>
      <c r="F41" s="55">
        <v>0</v>
      </c>
      <c r="G41" s="55">
        <v>20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</row>
    <row r="42" spans="1:12" x14ac:dyDescent="0.3">
      <c r="A42" s="54" t="s">
        <v>136</v>
      </c>
      <c r="B42" s="55">
        <v>9068221</v>
      </c>
      <c r="C42" s="54" t="s">
        <v>120</v>
      </c>
      <c r="D42" s="55">
        <v>6</v>
      </c>
      <c r="E42" s="55">
        <v>40</v>
      </c>
      <c r="F42" s="55">
        <v>0</v>
      </c>
      <c r="G42" s="55">
        <v>80</v>
      </c>
      <c r="H42" s="55">
        <v>0</v>
      </c>
      <c r="I42" s="55">
        <v>0</v>
      </c>
      <c r="J42" s="55">
        <v>0</v>
      </c>
      <c r="K42" s="55">
        <v>0</v>
      </c>
      <c r="L42" s="55">
        <v>-34</v>
      </c>
    </row>
    <row r="43" spans="1:12" x14ac:dyDescent="0.3">
      <c r="A43" s="54" t="s">
        <v>136</v>
      </c>
      <c r="B43" s="55">
        <v>9068221</v>
      </c>
      <c r="C43" s="54" t="s">
        <v>123</v>
      </c>
      <c r="D43" s="55">
        <v>0</v>
      </c>
      <c r="E43" s="55">
        <v>200</v>
      </c>
      <c r="F43" s="55">
        <v>0</v>
      </c>
      <c r="G43" s="55">
        <v>165</v>
      </c>
      <c r="H43" s="55">
        <v>0</v>
      </c>
      <c r="I43" s="55">
        <v>0</v>
      </c>
      <c r="J43" s="55">
        <v>0</v>
      </c>
      <c r="K43" s="55">
        <v>0</v>
      </c>
      <c r="L43" s="55">
        <v>35</v>
      </c>
    </row>
    <row r="44" spans="1:12" x14ac:dyDescent="0.3">
      <c r="A44" s="54" t="s">
        <v>136</v>
      </c>
      <c r="B44" s="55">
        <v>9068221</v>
      </c>
      <c r="C44" s="54" t="s">
        <v>122</v>
      </c>
      <c r="D44" s="55">
        <v>0</v>
      </c>
      <c r="E44" s="55">
        <v>500</v>
      </c>
      <c r="F44" s="55">
        <v>0</v>
      </c>
      <c r="G44" s="55">
        <v>498</v>
      </c>
      <c r="H44" s="55">
        <v>0</v>
      </c>
      <c r="I44" s="55">
        <v>0</v>
      </c>
      <c r="J44" s="55">
        <v>0</v>
      </c>
      <c r="K44" s="55">
        <v>0</v>
      </c>
      <c r="L44" s="55">
        <v>2</v>
      </c>
    </row>
    <row r="45" spans="1:12" x14ac:dyDescent="0.3">
      <c r="A45" s="54" t="s">
        <v>136</v>
      </c>
      <c r="B45" s="55">
        <v>9068221</v>
      </c>
      <c r="C45" s="54" t="s">
        <v>124</v>
      </c>
      <c r="D45" s="55">
        <v>24</v>
      </c>
      <c r="E45" s="55">
        <v>400</v>
      </c>
      <c r="F45" s="55">
        <v>0</v>
      </c>
      <c r="G45" s="55">
        <v>428</v>
      </c>
      <c r="H45" s="55">
        <v>30</v>
      </c>
      <c r="I45" s="55">
        <v>0</v>
      </c>
      <c r="J45" s="55">
        <v>0</v>
      </c>
      <c r="K45" s="55">
        <v>0</v>
      </c>
      <c r="L45" s="55">
        <v>26</v>
      </c>
    </row>
    <row r="46" spans="1:12" x14ac:dyDescent="0.3">
      <c r="A46" s="54" t="s">
        <v>136</v>
      </c>
      <c r="B46" s="55">
        <v>9068221</v>
      </c>
      <c r="C46" s="54" t="s">
        <v>125</v>
      </c>
      <c r="D46" s="55">
        <v>0</v>
      </c>
      <c r="E46" s="55">
        <v>100</v>
      </c>
      <c r="F46" s="55">
        <v>0</v>
      </c>
      <c r="G46" s="55">
        <v>44</v>
      </c>
      <c r="H46" s="55">
        <v>0</v>
      </c>
      <c r="I46" s="55">
        <v>0</v>
      </c>
      <c r="J46" s="55">
        <v>0</v>
      </c>
      <c r="K46" s="55">
        <v>0</v>
      </c>
      <c r="L46" s="55">
        <v>56</v>
      </c>
    </row>
    <row r="47" spans="1:12" x14ac:dyDescent="0.3">
      <c r="A47" s="54" t="s">
        <v>136</v>
      </c>
      <c r="B47" s="55">
        <v>9068221</v>
      </c>
      <c r="C47" s="54" t="s">
        <v>126</v>
      </c>
      <c r="D47" s="55">
        <v>14</v>
      </c>
      <c r="E47" s="55">
        <v>360</v>
      </c>
      <c r="F47" s="55">
        <v>0</v>
      </c>
      <c r="G47" s="55">
        <v>345</v>
      </c>
      <c r="H47" s="55">
        <v>0</v>
      </c>
      <c r="I47" s="55">
        <v>0</v>
      </c>
      <c r="J47" s="55">
        <v>0</v>
      </c>
      <c r="K47" s="55">
        <v>0</v>
      </c>
      <c r="L47" s="55">
        <v>29</v>
      </c>
    </row>
    <row r="48" spans="1:12" x14ac:dyDescent="0.3">
      <c r="A48" s="54" t="s">
        <v>136</v>
      </c>
      <c r="B48" s="55">
        <v>9068221</v>
      </c>
      <c r="C48" s="54" t="s">
        <v>127</v>
      </c>
      <c r="D48" s="55">
        <v>11</v>
      </c>
      <c r="E48" s="55">
        <v>325</v>
      </c>
      <c r="F48" s="55">
        <v>0</v>
      </c>
      <c r="G48" s="55">
        <v>86</v>
      </c>
      <c r="H48" s="55">
        <v>0</v>
      </c>
      <c r="I48" s="55">
        <v>0</v>
      </c>
      <c r="J48" s="55">
        <v>0</v>
      </c>
      <c r="K48" s="55">
        <v>0</v>
      </c>
      <c r="L48" s="55">
        <v>250</v>
      </c>
    </row>
    <row r="49" spans="1:12" x14ac:dyDescent="0.3">
      <c r="A49" s="54" t="s">
        <v>136</v>
      </c>
      <c r="B49" s="55">
        <v>9068221</v>
      </c>
      <c r="C49" s="54" t="s">
        <v>106</v>
      </c>
      <c r="D49" s="55">
        <v>0</v>
      </c>
      <c r="E49" s="55">
        <v>400</v>
      </c>
      <c r="F49" s="55">
        <v>0</v>
      </c>
      <c r="G49" s="55">
        <v>259</v>
      </c>
      <c r="H49" s="55">
        <v>0</v>
      </c>
      <c r="I49" s="55">
        <v>0</v>
      </c>
      <c r="J49" s="55">
        <v>0</v>
      </c>
      <c r="K49" s="55">
        <v>0</v>
      </c>
      <c r="L49" s="55">
        <v>141</v>
      </c>
    </row>
    <row r="50" spans="1:12" x14ac:dyDescent="0.3">
      <c r="A50" s="54" t="s">
        <v>136</v>
      </c>
      <c r="B50" s="55">
        <v>9068221</v>
      </c>
      <c r="C50" s="54" t="s">
        <v>107</v>
      </c>
      <c r="D50" s="55">
        <v>0</v>
      </c>
      <c r="E50" s="55">
        <v>100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100</v>
      </c>
    </row>
    <row r="51" spans="1:12" x14ac:dyDescent="0.3">
      <c r="A51" s="86" t="s">
        <v>137</v>
      </c>
      <c r="B51" s="54"/>
      <c r="C51" s="54"/>
      <c r="D51" s="55">
        <v>1804</v>
      </c>
      <c r="E51" s="55">
        <v>13065</v>
      </c>
      <c r="F51" s="55">
        <v>50</v>
      </c>
      <c r="G51" s="55">
        <v>10418</v>
      </c>
      <c r="H51" s="55">
        <v>177</v>
      </c>
      <c r="I51" s="55">
        <v>0</v>
      </c>
      <c r="J51" s="55">
        <v>0</v>
      </c>
      <c r="K51" s="55">
        <v>0</v>
      </c>
      <c r="L51" s="55">
        <v>4578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2"/>
  <sheetViews>
    <sheetView workbookViewId="0">
      <selection activeCell="B1" sqref="B1"/>
    </sheetView>
  </sheetViews>
  <sheetFormatPr defaultRowHeight="14.4" x14ac:dyDescent="0.3"/>
  <sheetData>
    <row r="1" spans="1:3" x14ac:dyDescent="0.3">
      <c r="A1" t="s">
        <v>31</v>
      </c>
      <c r="B1">
        <f>VLOOKUP(A1,'[2]Product Master Sheet'!$B$2:$F$506,5,0)</f>
        <v>16</v>
      </c>
      <c r="C1">
        <v>254</v>
      </c>
    </row>
    <row r="2" spans="1:3" x14ac:dyDescent="0.3">
      <c r="A2" t="s">
        <v>128</v>
      </c>
      <c r="B2">
        <f>VLOOKUP(A2,'[2]Product Master Sheet'!$B$2:$F$506,5,0)</f>
        <v>29</v>
      </c>
      <c r="C2">
        <v>0</v>
      </c>
    </row>
    <row r="3" spans="1:3" x14ac:dyDescent="0.3">
      <c r="A3" t="s">
        <v>40</v>
      </c>
      <c r="B3" s="64">
        <f>VLOOKUP(A3,'[2]Product Master Sheet'!$B$2:$F$506,5,0)</f>
        <v>39</v>
      </c>
      <c r="C3">
        <v>0</v>
      </c>
    </row>
    <row r="4" spans="1:3" x14ac:dyDescent="0.3">
      <c r="A4" t="s">
        <v>94</v>
      </c>
      <c r="B4" s="64">
        <f>VLOOKUP(A4,'[2]Product Master Sheet'!$B$2:$F$506,5,0)</f>
        <v>40</v>
      </c>
      <c r="C4">
        <v>0</v>
      </c>
    </row>
    <row r="5" spans="1:3" x14ac:dyDescent="0.3">
      <c r="A5" t="s">
        <v>93</v>
      </c>
      <c r="B5" s="64">
        <f>VLOOKUP(A5,'[2]Product Master Sheet'!$B$2:$F$506,5,0)</f>
        <v>41</v>
      </c>
      <c r="C5">
        <v>0</v>
      </c>
    </row>
    <row r="6" spans="1:3" x14ac:dyDescent="0.3">
      <c r="A6" t="s">
        <v>95</v>
      </c>
      <c r="B6" s="64">
        <f>VLOOKUP(A6,'[2]Product Master Sheet'!$B$2:$F$506,5,0)</f>
        <v>42</v>
      </c>
      <c r="C6">
        <v>37</v>
      </c>
    </row>
    <row r="7" spans="1:3" x14ac:dyDescent="0.3">
      <c r="A7" t="s">
        <v>97</v>
      </c>
      <c r="B7" s="64">
        <f>VLOOKUP(A7,'[2]Product Master Sheet'!$B$2:$F$506,5,0)</f>
        <v>43</v>
      </c>
      <c r="C7">
        <v>5</v>
      </c>
    </row>
    <row r="8" spans="1:3" x14ac:dyDescent="0.3">
      <c r="A8" t="s">
        <v>96</v>
      </c>
      <c r="B8" s="64">
        <f>VLOOKUP(A8,'[2]Product Master Sheet'!$B$2:$F$506,5,0)</f>
        <v>44</v>
      </c>
      <c r="C8">
        <v>105</v>
      </c>
    </row>
    <row r="9" spans="1:3" x14ac:dyDescent="0.3">
      <c r="A9" t="s">
        <v>98</v>
      </c>
      <c r="B9" s="64">
        <f>VLOOKUP(A9,'[2]Product Master Sheet'!$B$2:$F$506,5,0)</f>
        <v>111</v>
      </c>
      <c r="C9">
        <v>0</v>
      </c>
    </row>
    <row r="10" spans="1:3" x14ac:dyDescent="0.3">
      <c r="A10" t="s">
        <v>99</v>
      </c>
      <c r="B10" s="64">
        <f>VLOOKUP(A10,'[2]Product Master Sheet'!$B$2:$F$506,5,0)</f>
        <v>113</v>
      </c>
      <c r="C10">
        <v>7</v>
      </c>
    </row>
    <row r="11" spans="1:3" x14ac:dyDescent="0.3">
      <c r="A11" t="s">
        <v>100</v>
      </c>
      <c r="B11" s="64">
        <f>VLOOKUP(A11,'[2]Product Master Sheet'!$B$2:$F$506,5,0)</f>
        <v>114</v>
      </c>
      <c r="C11">
        <v>6</v>
      </c>
    </row>
    <row r="12" spans="1:3" x14ac:dyDescent="0.3">
      <c r="A12" t="s">
        <v>101</v>
      </c>
      <c r="B12" s="64">
        <f>VLOOKUP(A12,'[2]Product Master Sheet'!$B$2:$F$506,5,0)</f>
        <v>115</v>
      </c>
      <c r="C12">
        <v>33</v>
      </c>
    </row>
    <row r="13" spans="1:3" x14ac:dyDescent="0.3">
      <c r="A13" t="s">
        <v>129</v>
      </c>
      <c r="B13" s="64">
        <f>VLOOKUP(A13,'[2]Product Master Sheet'!$B$2:$F$506,5,0)</f>
        <v>117</v>
      </c>
      <c r="C13">
        <v>0</v>
      </c>
    </row>
    <row r="14" spans="1:3" x14ac:dyDescent="0.3">
      <c r="A14" t="s">
        <v>103</v>
      </c>
      <c r="B14" s="64">
        <f>VLOOKUP(A14,'[2]Product Master Sheet'!$B$2:$F$506,5,0)</f>
        <v>118</v>
      </c>
      <c r="C14">
        <v>28</v>
      </c>
    </row>
    <row r="15" spans="1:3" x14ac:dyDescent="0.3">
      <c r="A15" t="s">
        <v>104</v>
      </c>
      <c r="B15" s="64">
        <f>VLOOKUP(A15,'[2]Product Master Sheet'!$B$2:$F$506,5,0)</f>
        <v>119</v>
      </c>
      <c r="C15">
        <v>22</v>
      </c>
    </row>
    <row r="16" spans="1:3" x14ac:dyDescent="0.3">
      <c r="A16" t="s">
        <v>102</v>
      </c>
      <c r="B16" s="64">
        <f>VLOOKUP(A16,'[2]Product Master Sheet'!$B$2:$F$506,5,0)</f>
        <v>120</v>
      </c>
      <c r="C16">
        <v>16</v>
      </c>
    </row>
    <row r="17" spans="1:3" x14ac:dyDescent="0.3">
      <c r="A17" t="s">
        <v>105</v>
      </c>
      <c r="B17" s="64">
        <f>VLOOKUP(A17,'[2]Product Master Sheet'!$B$2:$F$506,5,0)</f>
        <v>122</v>
      </c>
      <c r="C17">
        <v>85</v>
      </c>
    </row>
    <row r="18" spans="1:3" x14ac:dyDescent="0.3">
      <c r="A18" t="s">
        <v>130</v>
      </c>
      <c r="B18" s="64">
        <f>VLOOKUP(A18,'[2]Product Master Sheet'!$B$2:$F$506,5,0)</f>
        <v>123</v>
      </c>
      <c r="C18">
        <v>0</v>
      </c>
    </row>
    <row r="19" spans="1:3" x14ac:dyDescent="0.3">
      <c r="A19" t="s">
        <v>131</v>
      </c>
      <c r="B19" s="64">
        <f>VLOOKUP(A19,'[2]Product Master Sheet'!$B$2:$F$506,5,0)</f>
        <v>145</v>
      </c>
      <c r="C19">
        <v>1</v>
      </c>
    </row>
    <row r="20" spans="1:3" x14ac:dyDescent="0.3">
      <c r="A20" t="s">
        <v>108</v>
      </c>
      <c r="B20" s="64">
        <f>VLOOKUP(A20,'[2]Product Master Sheet'!$B$2:$F$506,5,0)</f>
        <v>146</v>
      </c>
      <c r="C20">
        <v>21</v>
      </c>
    </row>
    <row r="21" spans="1:3" x14ac:dyDescent="0.3">
      <c r="A21" t="s">
        <v>109</v>
      </c>
      <c r="B21" s="64">
        <f>VLOOKUP(A21,'[2]Product Master Sheet'!$B$2:$F$506,5,0)</f>
        <v>199</v>
      </c>
      <c r="C21">
        <v>926</v>
      </c>
    </row>
    <row r="22" spans="1:3" x14ac:dyDescent="0.3">
      <c r="A22" t="s">
        <v>110</v>
      </c>
      <c r="B22" s="64">
        <f>VLOOKUP(A22,'[2]Product Master Sheet'!$B$2:$F$506,5,0)</f>
        <v>204</v>
      </c>
      <c r="C22">
        <v>9</v>
      </c>
    </row>
    <row r="23" spans="1:3" x14ac:dyDescent="0.3">
      <c r="A23" t="s">
        <v>111</v>
      </c>
      <c r="B23" s="64">
        <f>VLOOKUP(A23,'[2]Product Master Sheet'!$B$2:$F$506,5,0)</f>
        <v>205</v>
      </c>
      <c r="C23">
        <v>33</v>
      </c>
    </row>
    <row r="24" spans="1:3" x14ac:dyDescent="0.3">
      <c r="A24" t="s">
        <v>112</v>
      </c>
      <c r="B24" s="64">
        <f>VLOOKUP(A24,'[2]Product Master Sheet'!$B$2:$F$506,5,0)</f>
        <v>206</v>
      </c>
      <c r="C24">
        <v>20</v>
      </c>
    </row>
    <row r="25" spans="1:3" x14ac:dyDescent="0.3">
      <c r="A25" t="s">
        <v>114</v>
      </c>
      <c r="B25" s="64">
        <f>VLOOKUP(A25,'[2]Product Master Sheet'!$B$2:$F$506,5,0)</f>
        <v>215</v>
      </c>
      <c r="C25">
        <v>46</v>
      </c>
    </row>
    <row r="26" spans="1:3" x14ac:dyDescent="0.3">
      <c r="A26" t="s">
        <v>113</v>
      </c>
      <c r="B26" s="64">
        <f>VLOOKUP(A26,'[2]Product Master Sheet'!$B$2:$F$506,5,0)</f>
        <v>219</v>
      </c>
      <c r="C26">
        <v>0</v>
      </c>
    </row>
    <row r="27" spans="1:3" x14ac:dyDescent="0.3">
      <c r="A27" t="s">
        <v>132</v>
      </c>
      <c r="B27" s="64">
        <f>VLOOKUP(A27,'[2]Product Master Sheet'!$B$2:$F$506,5,0)</f>
        <v>271</v>
      </c>
      <c r="C27">
        <v>7</v>
      </c>
    </row>
    <row r="28" spans="1:3" x14ac:dyDescent="0.3">
      <c r="A28" t="s">
        <v>116</v>
      </c>
      <c r="B28" s="64">
        <f>VLOOKUP(A28,'[2]Product Master Sheet'!$B$2:$F$506,5,0)</f>
        <v>273</v>
      </c>
      <c r="C28">
        <v>15</v>
      </c>
    </row>
    <row r="29" spans="1:3" x14ac:dyDescent="0.3">
      <c r="A29" t="s">
        <v>115</v>
      </c>
      <c r="B29" s="64">
        <f>VLOOKUP(A29,'[2]Product Master Sheet'!$B$2:$F$506,5,0)</f>
        <v>274</v>
      </c>
      <c r="C29">
        <v>0</v>
      </c>
    </row>
    <row r="30" spans="1:3" x14ac:dyDescent="0.3">
      <c r="A30" t="s">
        <v>119</v>
      </c>
      <c r="B30" s="64">
        <f>VLOOKUP(A30,'[2]Product Master Sheet'!$B$2:$F$506,5,0)</f>
        <v>292</v>
      </c>
      <c r="C30">
        <v>0</v>
      </c>
    </row>
    <row r="31" spans="1:3" x14ac:dyDescent="0.3">
      <c r="A31" t="s">
        <v>118</v>
      </c>
      <c r="B31" s="64">
        <f>VLOOKUP(A31,'[2]Product Master Sheet'!$B$2:$F$506,5,0)</f>
        <v>293</v>
      </c>
      <c r="C31">
        <v>3</v>
      </c>
    </row>
    <row r="32" spans="1:3" x14ac:dyDescent="0.3">
      <c r="A32" t="s">
        <v>117</v>
      </c>
      <c r="B32" s="64">
        <f>VLOOKUP(A32,'[2]Product Master Sheet'!$B$2:$F$506,5,0)</f>
        <v>294</v>
      </c>
      <c r="C32">
        <v>70</v>
      </c>
    </row>
    <row r="33" spans="1:3" x14ac:dyDescent="0.3">
      <c r="A33" t="s">
        <v>121</v>
      </c>
      <c r="B33" s="64">
        <f>VLOOKUP(A33,'[2]Product Master Sheet'!$B$2:$F$506,5,0)</f>
        <v>297</v>
      </c>
      <c r="C33">
        <v>0</v>
      </c>
    </row>
    <row r="34" spans="1:3" x14ac:dyDescent="0.3">
      <c r="A34" t="s">
        <v>120</v>
      </c>
      <c r="B34" s="64">
        <f>VLOOKUP(A34,'[2]Product Master Sheet'!$B$2:$F$506,5,0)</f>
        <v>299</v>
      </c>
      <c r="C34">
        <v>6</v>
      </c>
    </row>
    <row r="35" spans="1:3" x14ac:dyDescent="0.3">
      <c r="A35" t="s">
        <v>123</v>
      </c>
      <c r="B35" s="64">
        <f>VLOOKUP(A35,'[2]Product Master Sheet'!$B$2:$F$506,5,0)</f>
        <v>306</v>
      </c>
      <c r="C35">
        <v>0</v>
      </c>
    </row>
    <row r="36" spans="1:3" x14ac:dyDescent="0.3">
      <c r="A36" t="s">
        <v>122</v>
      </c>
      <c r="B36" s="64">
        <f>VLOOKUP(A36,'[2]Product Master Sheet'!$B$2:$F$506,5,0)</f>
        <v>307</v>
      </c>
      <c r="C36">
        <v>0</v>
      </c>
    </row>
    <row r="37" spans="1:3" x14ac:dyDescent="0.3">
      <c r="A37" t="s">
        <v>124</v>
      </c>
      <c r="B37" s="64">
        <f>VLOOKUP(A37,'[2]Product Master Sheet'!$B$2:$F$506,5,0)</f>
        <v>324</v>
      </c>
      <c r="C37">
        <v>24</v>
      </c>
    </row>
    <row r="38" spans="1:3" x14ac:dyDescent="0.3">
      <c r="A38" t="s">
        <v>125</v>
      </c>
      <c r="B38" s="64">
        <f>VLOOKUP(A38,'[2]Product Master Sheet'!$B$2:$F$506,5,0)</f>
        <v>325</v>
      </c>
      <c r="C38">
        <v>0</v>
      </c>
    </row>
    <row r="39" spans="1:3" x14ac:dyDescent="0.3">
      <c r="A39" t="s">
        <v>126</v>
      </c>
      <c r="B39" s="64">
        <f>VLOOKUP(A39,'[2]Product Master Sheet'!$B$2:$F$506,5,0)</f>
        <v>326</v>
      </c>
      <c r="C39">
        <v>14</v>
      </c>
    </row>
    <row r="40" spans="1:3" x14ac:dyDescent="0.3">
      <c r="A40" t="s">
        <v>127</v>
      </c>
      <c r="B40" s="64">
        <f>VLOOKUP(A40,'[2]Product Master Sheet'!$B$2:$F$506,5,0)</f>
        <v>339</v>
      </c>
      <c r="C40">
        <v>11</v>
      </c>
    </row>
    <row r="41" spans="1:3" x14ac:dyDescent="0.3">
      <c r="A41" t="s">
        <v>106</v>
      </c>
      <c r="B41" s="64">
        <f>VLOOKUP(A41,'[2]Product Master Sheet'!$B$2:$F$506,5,0)</f>
        <v>928</v>
      </c>
      <c r="C41">
        <v>0</v>
      </c>
    </row>
    <row r="42" spans="1:3" x14ac:dyDescent="0.3">
      <c r="A42" t="s">
        <v>107</v>
      </c>
      <c r="B42" s="64">
        <f>VLOOKUP(A42,'[2]Product Master Sheet'!$B$2:$F$506,5,0)</f>
        <v>927</v>
      </c>
      <c r="C4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4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0" t="s">
        <v>41</v>
      </c>
      <c r="C1" s="61"/>
      <c r="D1" s="61"/>
      <c r="E1" s="61"/>
      <c r="F1" s="61"/>
      <c r="G1" s="61"/>
      <c r="H1" s="61"/>
      <c r="I1" s="61"/>
      <c r="J1" s="62"/>
      <c r="K1" s="60" t="s">
        <v>42</v>
      </c>
      <c r="L1" s="61"/>
      <c r="M1" s="61"/>
      <c r="N1" s="61"/>
      <c r="O1" s="61"/>
      <c r="P1" s="61"/>
      <c r="Q1" s="61"/>
      <c r="R1" s="61"/>
      <c r="S1" s="62"/>
      <c r="T1" s="60" t="s">
        <v>13</v>
      </c>
      <c r="U1" s="61"/>
      <c r="V1" s="61"/>
      <c r="W1" s="61"/>
      <c r="X1" s="61"/>
      <c r="Y1" s="61"/>
      <c r="Z1" s="61"/>
      <c r="AA1" s="61"/>
      <c r="AB1" s="6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31</v>
      </c>
      <c r="B4" s="20">
        <v>254</v>
      </c>
      <c r="C4" s="20">
        <v>1000</v>
      </c>
      <c r="D4" s="20">
        <v>0</v>
      </c>
      <c r="E4" s="20">
        <v>692</v>
      </c>
      <c r="F4" s="20">
        <v>0</v>
      </c>
      <c r="G4" s="20">
        <v>0</v>
      </c>
      <c r="H4" s="20">
        <v>0</v>
      </c>
      <c r="I4" s="20">
        <v>0</v>
      </c>
      <c r="J4" s="20">
        <v>562</v>
      </c>
      <c r="K4" s="27">
        <v>254</v>
      </c>
      <c r="L4" s="28">
        <v>1000</v>
      </c>
      <c r="M4" s="28">
        <v>0</v>
      </c>
      <c r="N4" s="28">
        <v>692</v>
      </c>
      <c r="O4" s="28">
        <v>0</v>
      </c>
      <c r="P4" s="28">
        <v>0</v>
      </c>
      <c r="Q4" s="28">
        <v>0</v>
      </c>
      <c r="R4" s="28">
        <v>0</v>
      </c>
      <c r="S4" s="26">
        <v>562</v>
      </c>
      <c r="T4" s="28">
        <f>B4-K4</f>
        <v>0</v>
      </c>
      <c r="U4" s="28">
        <f t="shared" ref="U4:U45" si="0">C4-L4</f>
        <v>0</v>
      </c>
      <c r="V4" s="28">
        <f t="shared" ref="V4:V45" si="1">D4-M4</f>
        <v>0</v>
      </c>
      <c r="W4" s="28">
        <f t="shared" ref="W4:W45" si="2">E4-N4</f>
        <v>0</v>
      </c>
      <c r="X4" s="28">
        <f t="shared" ref="X4:X45" si="3">F4-O4</f>
        <v>0</v>
      </c>
      <c r="Y4" s="28">
        <f t="shared" ref="Y4:Y45" si="4">G4-P4</f>
        <v>0</v>
      </c>
      <c r="Z4" s="28">
        <f t="shared" ref="Z4:Z45" si="5">H4-Q4</f>
        <v>0</v>
      </c>
      <c r="AA4" s="28">
        <f t="shared" ref="AA4:AA45" si="6">I4-R4</f>
        <v>0</v>
      </c>
      <c r="AB4" s="20">
        <f t="shared" ref="AB4:AB45" si="7">J4-S4</f>
        <v>0</v>
      </c>
      <c r="AC4" s="17" t="str">
        <f>IF(AND(T4=0,AB4=0),"Ok","Issue")</f>
        <v>Ok</v>
      </c>
    </row>
    <row r="5" spans="1:29" x14ac:dyDescent="0.3">
      <c r="A5" s="17" t="s">
        <v>128</v>
      </c>
      <c r="B5" s="20">
        <v>0</v>
      </c>
      <c r="C5" s="20">
        <v>120</v>
      </c>
      <c r="D5" s="20">
        <v>0</v>
      </c>
      <c r="E5" s="20">
        <v>40</v>
      </c>
      <c r="F5" s="20">
        <v>0</v>
      </c>
      <c r="G5" s="20">
        <v>0</v>
      </c>
      <c r="H5" s="20">
        <v>0</v>
      </c>
      <c r="I5" s="20">
        <v>0</v>
      </c>
      <c r="J5" s="20">
        <v>80</v>
      </c>
      <c r="K5" s="27">
        <v>0</v>
      </c>
      <c r="L5" s="20">
        <v>120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80</v>
      </c>
      <c r="T5" s="20">
        <f t="shared" ref="T5:T45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45" si="9">IF(AND(T5=0,AB5=0),"Ok","Issue")</f>
        <v>Ok</v>
      </c>
    </row>
    <row r="6" spans="1:29" x14ac:dyDescent="0.3">
      <c r="A6" s="17" t="s">
        <v>40</v>
      </c>
      <c r="B6" s="20">
        <v>0</v>
      </c>
      <c r="C6" s="20">
        <v>150</v>
      </c>
      <c r="D6" s="20">
        <v>0</v>
      </c>
      <c r="E6" s="20">
        <v>141</v>
      </c>
      <c r="F6" s="20">
        <v>0</v>
      </c>
      <c r="G6" s="20">
        <v>0</v>
      </c>
      <c r="H6" s="20">
        <v>0</v>
      </c>
      <c r="I6" s="20">
        <v>0</v>
      </c>
      <c r="J6" s="26">
        <v>9</v>
      </c>
      <c r="K6" s="27">
        <v>0</v>
      </c>
      <c r="L6" s="20">
        <v>150</v>
      </c>
      <c r="M6" s="20">
        <v>0</v>
      </c>
      <c r="N6" s="20">
        <v>141</v>
      </c>
      <c r="O6" s="20">
        <v>0</v>
      </c>
      <c r="P6" s="20">
        <v>0</v>
      </c>
      <c r="Q6" s="20">
        <v>0</v>
      </c>
      <c r="R6" s="20">
        <v>0</v>
      </c>
      <c r="S6" s="26">
        <v>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94</v>
      </c>
      <c r="B7" s="20">
        <v>0</v>
      </c>
      <c r="C7" s="20">
        <v>200</v>
      </c>
      <c r="D7" s="20">
        <v>0</v>
      </c>
      <c r="E7" s="20">
        <v>187</v>
      </c>
      <c r="F7" s="20">
        <v>0</v>
      </c>
      <c r="G7" s="20">
        <v>0</v>
      </c>
      <c r="H7" s="20">
        <v>0</v>
      </c>
      <c r="I7" s="20">
        <v>0</v>
      </c>
      <c r="J7" s="26">
        <v>13</v>
      </c>
      <c r="K7" s="27">
        <v>0</v>
      </c>
      <c r="L7" s="20">
        <v>200</v>
      </c>
      <c r="M7" s="20">
        <v>0</v>
      </c>
      <c r="N7" s="20">
        <v>187</v>
      </c>
      <c r="O7" s="20">
        <v>0</v>
      </c>
      <c r="P7" s="20">
        <v>0</v>
      </c>
      <c r="Q7" s="20">
        <v>0</v>
      </c>
      <c r="R7" s="20">
        <v>0</v>
      </c>
      <c r="S7" s="26">
        <v>13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93</v>
      </c>
      <c r="B8" s="20">
        <v>0</v>
      </c>
      <c r="C8" s="20">
        <v>480</v>
      </c>
      <c r="D8" s="20">
        <v>0</v>
      </c>
      <c r="E8" s="20">
        <v>81</v>
      </c>
      <c r="F8" s="20">
        <v>0</v>
      </c>
      <c r="G8" s="20">
        <v>0</v>
      </c>
      <c r="H8" s="20">
        <v>0</v>
      </c>
      <c r="I8" s="20">
        <v>0</v>
      </c>
      <c r="J8" s="26">
        <v>399</v>
      </c>
      <c r="K8" s="27">
        <v>0</v>
      </c>
      <c r="L8" s="20">
        <v>480</v>
      </c>
      <c r="M8" s="20">
        <v>0</v>
      </c>
      <c r="N8" s="20">
        <v>81</v>
      </c>
      <c r="O8" s="20">
        <v>0</v>
      </c>
      <c r="P8" s="20">
        <v>0</v>
      </c>
      <c r="Q8" s="20">
        <v>0</v>
      </c>
      <c r="R8" s="20">
        <v>0</v>
      </c>
      <c r="S8" s="26">
        <v>399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95</v>
      </c>
      <c r="B9" s="20">
        <v>37</v>
      </c>
      <c r="C9" s="20">
        <v>350</v>
      </c>
      <c r="D9" s="20">
        <v>0</v>
      </c>
      <c r="E9" s="20">
        <v>404</v>
      </c>
      <c r="F9" s="20">
        <v>4</v>
      </c>
      <c r="G9" s="20">
        <v>0</v>
      </c>
      <c r="H9" s="20">
        <v>0</v>
      </c>
      <c r="I9" s="20">
        <v>0</v>
      </c>
      <c r="J9" s="26">
        <v>-13</v>
      </c>
      <c r="K9" s="27">
        <v>37</v>
      </c>
      <c r="L9" s="20">
        <v>350</v>
      </c>
      <c r="M9" s="20">
        <v>0</v>
      </c>
      <c r="N9" s="20">
        <v>400</v>
      </c>
      <c r="O9" s="20">
        <v>0</v>
      </c>
      <c r="P9" s="20">
        <v>0</v>
      </c>
      <c r="Q9" s="20">
        <v>0</v>
      </c>
      <c r="R9" s="20">
        <v>0</v>
      </c>
      <c r="S9" s="26">
        <v>-13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4</v>
      </c>
      <c r="X9" s="20">
        <f t="shared" si="3"/>
        <v>4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97</v>
      </c>
      <c r="B10" s="20">
        <v>5</v>
      </c>
      <c r="C10" s="20">
        <v>800</v>
      </c>
      <c r="D10" s="20">
        <v>0</v>
      </c>
      <c r="E10" s="20">
        <v>912</v>
      </c>
      <c r="F10" s="20">
        <v>120</v>
      </c>
      <c r="G10" s="20">
        <v>0</v>
      </c>
      <c r="H10" s="20">
        <v>0</v>
      </c>
      <c r="I10" s="20">
        <v>0</v>
      </c>
      <c r="J10" s="26">
        <v>13</v>
      </c>
      <c r="K10" s="27">
        <v>5</v>
      </c>
      <c r="L10" s="20">
        <v>800</v>
      </c>
      <c r="M10" s="20">
        <v>0</v>
      </c>
      <c r="N10" s="20">
        <v>792</v>
      </c>
      <c r="O10" s="20">
        <v>0</v>
      </c>
      <c r="P10" s="20">
        <v>0</v>
      </c>
      <c r="Q10" s="20">
        <v>0</v>
      </c>
      <c r="R10" s="20">
        <v>0</v>
      </c>
      <c r="S10" s="26">
        <v>13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120</v>
      </c>
      <c r="X10" s="20">
        <f t="shared" si="3"/>
        <v>120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96</v>
      </c>
      <c r="B11" s="20">
        <v>105</v>
      </c>
      <c r="C11" s="20">
        <v>600</v>
      </c>
      <c r="D11" s="20">
        <v>0</v>
      </c>
      <c r="E11" s="20">
        <v>646</v>
      </c>
      <c r="F11" s="20">
        <v>0</v>
      </c>
      <c r="G11" s="20">
        <v>0</v>
      </c>
      <c r="H11" s="20">
        <v>0</v>
      </c>
      <c r="I11" s="20">
        <v>0</v>
      </c>
      <c r="J11" s="26">
        <v>59</v>
      </c>
      <c r="K11" s="27">
        <v>105</v>
      </c>
      <c r="L11" s="20">
        <v>600</v>
      </c>
      <c r="M11" s="20">
        <v>0</v>
      </c>
      <c r="N11" s="20">
        <v>646</v>
      </c>
      <c r="O11" s="20">
        <v>0</v>
      </c>
      <c r="P11" s="20">
        <v>0</v>
      </c>
      <c r="Q11" s="20">
        <v>0</v>
      </c>
      <c r="R11" s="20">
        <v>0</v>
      </c>
      <c r="S11" s="26">
        <v>59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98</v>
      </c>
      <c r="B12" s="20">
        <v>0</v>
      </c>
      <c r="C12" s="20">
        <v>250</v>
      </c>
      <c r="D12" s="20">
        <v>50</v>
      </c>
      <c r="E12" s="20">
        <v>91</v>
      </c>
      <c r="F12" s="20">
        <v>0</v>
      </c>
      <c r="G12" s="20">
        <v>0</v>
      </c>
      <c r="H12" s="20">
        <v>0</v>
      </c>
      <c r="I12" s="20">
        <v>0</v>
      </c>
      <c r="J12" s="26">
        <v>109</v>
      </c>
      <c r="K12" s="27">
        <v>0</v>
      </c>
      <c r="L12" s="20">
        <v>200</v>
      </c>
      <c r="M12" s="20">
        <v>0</v>
      </c>
      <c r="N12" s="20">
        <v>91</v>
      </c>
      <c r="O12" s="20">
        <v>0</v>
      </c>
      <c r="P12" s="20">
        <v>0</v>
      </c>
      <c r="Q12" s="20">
        <v>0</v>
      </c>
      <c r="R12" s="20">
        <v>0</v>
      </c>
      <c r="S12" s="26">
        <v>109</v>
      </c>
      <c r="T12" s="20">
        <f t="shared" si="8"/>
        <v>0</v>
      </c>
      <c r="U12" s="20">
        <f t="shared" si="0"/>
        <v>50</v>
      </c>
      <c r="V12" s="20">
        <f t="shared" si="1"/>
        <v>50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99</v>
      </c>
      <c r="B13" s="20">
        <v>7</v>
      </c>
      <c r="C13" s="20">
        <v>340</v>
      </c>
      <c r="D13" s="20">
        <v>0</v>
      </c>
      <c r="E13" s="20">
        <v>359</v>
      </c>
      <c r="F13" s="20">
        <v>10</v>
      </c>
      <c r="G13" s="20">
        <v>0</v>
      </c>
      <c r="H13" s="20">
        <v>0</v>
      </c>
      <c r="I13" s="20">
        <v>0</v>
      </c>
      <c r="J13" s="26">
        <v>-2</v>
      </c>
      <c r="K13" s="27">
        <v>7</v>
      </c>
      <c r="L13" s="20">
        <v>340</v>
      </c>
      <c r="M13" s="20">
        <v>0</v>
      </c>
      <c r="N13" s="20">
        <v>349</v>
      </c>
      <c r="O13" s="20">
        <v>0</v>
      </c>
      <c r="P13" s="20">
        <v>0</v>
      </c>
      <c r="Q13" s="20">
        <v>0</v>
      </c>
      <c r="R13" s="20">
        <v>0</v>
      </c>
      <c r="S13" s="26">
        <v>-2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10</v>
      </c>
      <c r="X13" s="20">
        <f t="shared" si="3"/>
        <v>10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100</v>
      </c>
      <c r="B14" s="20">
        <v>6</v>
      </c>
      <c r="C14" s="20">
        <v>300</v>
      </c>
      <c r="D14" s="20">
        <v>0</v>
      </c>
      <c r="E14" s="20">
        <v>344</v>
      </c>
      <c r="F14" s="20">
        <v>0</v>
      </c>
      <c r="G14" s="20">
        <v>0</v>
      </c>
      <c r="H14" s="20">
        <v>0</v>
      </c>
      <c r="I14" s="20">
        <v>0</v>
      </c>
      <c r="J14" s="26">
        <v>-38</v>
      </c>
      <c r="K14" s="27">
        <v>6</v>
      </c>
      <c r="L14" s="20">
        <v>300</v>
      </c>
      <c r="M14" s="20">
        <v>0</v>
      </c>
      <c r="N14" s="20">
        <v>344</v>
      </c>
      <c r="O14" s="20">
        <v>0</v>
      </c>
      <c r="P14" s="20">
        <v>0</v>
      </c>
      <c r="Q14" s="20">
        <v>0</v>
      </c>
      <c r="R14" s="20">
        <v>0</v>
      </c>
      <c r="S14" s="26">
        <v>-38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101</v>
      </c>
      <c r="B15" s="20">
        <v>33</v>
      </c>
      <c r="C15" s="20">
        <v>720</v>
      </c>
      <c r="D15" s="20">
        <v>0</v>
      </c>
      <c r="E15" s="20">
        <v>769</v>
      </c>
      <c r="F15" s="20">
        <v>0</v>
      </c>
      <c r="G15" s="20">
        <v>0</v>
      </c>
      <c r="H15" s="20">
        <v>0</v>
      </c>
      <c r="I15" s="20">
        <v>0</v>
      </c>
      <c r="J15" s="26">
        <v>-16</v>
      </c>
      <c r="K15" s="27">
        <v>33</v>
      </c>
      <c r="L15" s="20">
        <v>720</v>
      </c>
      <c r="M15" s="20">
        <v>0</v>
      </c>
      <c r="N15" s="20">
        <v>769</v>
      </c>
      <c r="O15" s="20">
        <v>0</v>
      </c>
      <c r="P15" s="20">
        <v>0</v>
      </c>
      <c r="Q15" s="20">
        <v>0</v>
      </c>
      <c r="R15" s="20">
        <v>0</v>
      </c>
      <c r="S15" s="26">
        <v>-16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129</v>
      </c>
      <c r="B16" s="20">
        <v>0</v>
      </c>
      <c r="C16" s="20">
        <v>30</v>
      </c>
      <c r="D16" s="20">
        <v>0</v>
      </c>
      <c r="E16" s="20">
        <v>10</v>
      </c>
      <c r="F16" s="20">
        <v>9</v>
      </c>
      <c r="G16" s="20">
        <v>0</v>
      </c>
      <c r="H16" s="20">
        <v>0</v>
      </c>
      <c r="I16" s="20">
        <v>0</v>
      </c>
      <c r="J16" s="20">
        <v>29</v>
      </c>
      <c r="K16" s="27">
        <v>0</v>
      </c>
      <c r="L16" s="20">
        <v>30</v>
      </c>
      <c r="M16" s="20">
        <v>0</v>
      </c>
      <c r="N16" s="20">
        <v>1</v>
      </c>
      <c r="O16" s="20">
        <v>0</v>
      </c>
      <c r="P16" s="20">
        <v>0</v>
      </c>
      <c r="Q16" s="20">
        <v>0</v>
      </c>
      <c r="R16" s="20">
        <v>0</v>
      </c>
      <c r="S16" s="26">
        <v>29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9</v>
      </c>
      <c r="X16" s="20">
        <f t="shared" si="3"/>
        <v>9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103</v>
      </c>
      <c r="B17" s="20">
        <v>28</v>
      </c>
      <c r="C17" s="20">
        <v>80</v>
      </c>
      <c r="D17" s="20">
        <v>0</v>
      </c>
      <c r="E17" s="20">
        <v>96</v>
      </c>
      <c r="F17" s="20">
        <v>0</v>
      </c>
      <c r="G17" s="20">
        <v>0</v>
      </c>
      <c r="H17" s="20">
        <v>0</v>
      </c>
      <c r="I17" s="20">
        <v>0</v>
      </c>
      <c r="J17" s="26">
        <v>12</v>
      </c>
      <c r="K17" s="27">
        <v>28</v>
      </c>
      <c r="L17" s="20">
        <v>80</v>
      </c>
      <c r="M17" s="20">
        <v>0</v>
      </c>
      <c r="N17" s="20">
        <v>96</v>
      </c>
      <c r="O17" s="20">
        <v>0</v>
      </c>
      <c r="P17" s="20">
        <v>0</v>
      </c>
      <c r="Q17" s="20">
        <v>0</v>
      </c>
      <c r="R17" s="20">
        <v>0</v>
      </c>
      <c r="S17" s="26">
        <v>12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104</v>
      </c>
      <c r="B18" s="20">
        <v>22</v>
      </c>
      <c r="C18" s="20">
        <v>160</v>
      </c>
      <c r="D18" s="20">
        <v>0</v>
      </c>
      <c r="E18" s="20">
        <v>127</v>
      </c>
      <c r="F18" s="20">
        <v>0</v>
      </c>
      <c r="G18" s="20">
        <v>0</v>
      </c>
      <c r="H18" s="20">
        <v>0</v>
      </c>
      <c r="I18" s="20">
        <v>0</v>
      </c>
      <c r="J18" s="26">
        <v>55</v>
      </c>
      <c r="K18" s="27">
        <v>22</v>
      </c>
      <c r="L18" s="20">
        <v>160</v>
      </c>
      <c r="M18" s="20">
        <v>0</v>
      </c>
      <c r="N18" s="20">
        <v>127</v>
      </c>
      <c r="O18" s="20">
        <v>0</v>
      </c>
      <c r="P18" s="20">
        <v>0</v>
      </c>
      <c r="Q18" s="20">
        <v>0</v>
      </c>
      <c r="R18" s="20">
        <v>0</v>
      </c>
      <c r="S18" s="26">
        <v>55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102</v>
      </c>
      <c r="B19" s="20">
        <v>16</v>
      </c>
      <c r="C19" s="20">
        <v>100</v>
      </c>
      <c r="D19" s="20">
        <v>0</v>
      </c>
      <c r="E19" s="20">
        <v>102</v>
      </c>
      <c r="F19" s="20">
        <v>0</v>
      </c>
      <c r="G19" s="20">
        <v>0</v>
      </c>
      <c r="H19" s="20">
        <v>0</v>
      </c>
      <c r="I19" s="20">
        <v>0</v>
      </c>
      <c r="J19" s="26">
        <v>14</v>
      </c>
      <c r="K19" s="27">
        <v>16</v>
      </c>
      <c r="L19" s="20">
        <v>100</v>
      </c>
      <c r="M19" s="20">
        <v>0</v>
      </c>
      <c r="N19" s="20">
        <v>102</v>
      </c>
      <c r="O19" s="20">
        <v>0</v>
      </c>
      <c r="P19" s="20">
        <v>0</v>
      </c>
      <c r="Q19" s="20">
        <v>0</v>
      </c>
      <c r="R19" s="20">
        <v>0</v>
      </c>
      <c r="S19" s="26">
        <v>14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105</v>
      </c>
      <c r="B20" s="20">
        <v>85</v>
      </c>
      <c r="C20" s="20">
        <v>720</v>
      </c>
      <c r="D20" s="20">
        <v>0</v>
      </c>
      <c r="E20" s="20">
        <v>649</v>
      </c>
      <c r="F20" s="20">
        <v>4</v>
      </c>
      <c r="G20" s="20">
        <v>0</v>
      </c>
      <c r="H20" s="20">
        <v>0</v>
      </c>
      <c r="I20" s="20">
        <v>0</v>
      </c>
      <c r="J20" s="26">
        <v>160</v>
      </c>
      <c r="K20" s="27">
        <v>85</v>
      </c>
      <c r="L20" s="20">
        <v>720</v>
      </c>
      <c r="M20" s="20">
        <v>0</v>
      </c>
      <c r="N20" s="20">
        <v>645</v>
      </c>
      <c r="O20" s="20">
        <v>0</v>
      </c>
      <c r="P20" s="20">
        <v>0</v>
      </c>
      <c r="Q20" s="20">
        <v>0</v>
      </c>
      <c r="R20" s="20">
        <v>0</v>
      </c>
      <c r="S20" s="26">
        <v>160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4</v>
      </c>
      <c r="X20" s="20">
        <f t="shared" si="3"/>
        <v>4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130</v>
      </c>
      <c r="B21" s="20">
        <v>0</v>
      </c>
      <c r="C21" s="20">
        <v>240</v>
      </c>
      <c r="D21" s="20">
        <v>0</v>
      </c>
      <c r="E21" s="20">
        <v>246</v>
      </c>
      <c r="F21" s="20">
        <v>0</v>
      </c>
      <c r="G21" s="20">
        <v>0</v>
      </c>
      <c r="H21" s="20">
        <v>0</v>
      </c>
      <c r="I21" s="20">
        <v>0</v>
      </c>
      <c r="J21" s="26">
        <v>-6</v>
      </c>
      <c r="K21" s="27">
        <v>0</v>
      </c>
      <c r="L21" s="20">
        <v>240</v>
      </c>
      <c r="M21" s="20">
        <v>0</v>
      </c>
      <c r="N21" s="20">
        <v>246</v>
      </c>
      <c r="O21" s="20">
        <v>0</v>
      </c>
      <c r="P21" s="20">
        <v>0</v>
      </c>
      <c r="Q21" s="20">
        <v>0</v>
      </c>
      <c r="R21" s="20">
        <v>0</v>
      </c>
      <c r="S21" s="26">
        <v>-6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131</v>
      </c>
      <c r="B22" s="20">
        <v>1</v>
      </c>
      <c r="C22" s="20">
        <v>220</v>
      </c>
      <c r="D22" s="20">
        <v>0</v>
      </c>
      <c r="E22" s="20">
        <v>216</v>
      </c>
      <c r="F22" s="20">
        <v>0</v>
      </c>
      <c r="G22" s="20">
        <v>0</v>
      </c>
      <c r="H22" s="20">
        <v>0</v>
      </c>
      <c r="I22" s="20">
        <v>0</v>
      </c>
      <c r="J22" s="26">
        <v>5</v>
      </c>
      <c r="K22" s="27">
        <v>1</v>
      </c>
      <c r="L22" s="20">
        <v>220</v>
      </c>
      <c r="M22" s="20">
        <v>0</v>
      </c>
      <c r="N22" s="20">
        <v>216</v>
      </c>
      <c r="O22" s="20">
        <v>0</v>
      </c>
      <c r="P22" s="20">
        <v>0</v>
      </c>
      <c r="Q22" s="20">
        <v>0</v>
      </c>
      <c r="R22" s="20">
        <v>0</v>
      </c>
      <c r="S22" s="26">
        <v>5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108</v>
      </c>
      <c r="B23" s="20">
        <v>21</v>
      </c>
      <c r="C23" s="20">
        <v>520</v>
      </c>
      <c r="D23" s="20">
        <v>0</v>
      </c>
      <c r="E23" s="20">
        <v>529</v>
      </c>
      <c r="F23" s="20">
        <v>0</v>
      </c>
      <c r="G23" s="20">
        <v>0</v>
      </c>
      <c r="H23" s="20">
        <v>0</v>
      </c>
      <c r="I23" s="20">
        <v>0</v>
      </c>
      <c r="J23" s="26">
        <v>12</v>
      </c>
      <c r="K23" s="27">
        <v>21</v>
      </c>
      <c r="L23" s="20">
        <v>520</v>
      </c>
      <c r="M23" s="20">
        <v>0</v>
      </c>
      <c r="N23" s="20">
        <v>529</v>
      </c>
      <c r="O23" s="20">
        <v>0</v>
      </c>
      <c r="P23" s="20">
        <v>0</v>
      </c>
      <c r="Q23" s="20">
        <v>0</v>
      </c>
      <c r="R23" s="20">
        <v>0</v>
      </c>
      <c r="S23" s="26">
        <v>12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109</v>
      </c>
      <c r="B24" s="20">
        <v>926</v>
      </c>
      <c r="C24" s="20">
        <v>1600</v>
      </c>
      <c r="D24" s="20">
        <v>0</v>
      </c>
      <c r="E24" s="20">
        <v>212</v>
      </c>
      <c r="F24" s="20">
        <v>0</v>
      </c>
      <c r="G24" s="20">
        <v>0</v>
      </c>
      <c r="H24" s="20">
        <v>0</v>
      </c>
      <c r="I24" s="20">
        <v>0</v>
      </c>
      <c r="J24" s="26">
        <v>2314</v>
      </c>
      <c r="K24" s="27">
        <v>926</v>
      </c>
      <c r="L24" s="20">
        <v>1600</v>
      </c>
      <c r="M24" s="20">
        <v>0</v>
      </c>
      <c r="N24" s="20">
        <v>212</v>
      </c>
      <c r="O24" s="20">
        <v>0</v>
      </c>
      <c r="P24" s="20">
        <v>0</v>
      </c>
      <c r="Q24" s="20">
        <v>0</v>
      </c>
      <c r="R24" s="20">
        <v>0</v>
      </c>
      <c r="S24" s="26">
        <v>2314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110</v>
      </c>
      <c r="B25" s="20">
        <v>9</v>
      </c>
      <c r="C25" s="20">
        <v>20</v>
      </c>
      <c r="D25" s="20">
        <v>0</v>
      </c>
      <c r="E25" s="20">
        <v>29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9</v>
      </c>
      <c r="L25" s="20">
        <v>20</v>
      </c>
      <c r="M25" s="20">
        <v>0</v>
      </c>
      <c r="N25" s="20">
        <v>29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111</v>
      </c>
      <c r="B26" s="20">
        <v>33</v>
      </c>
      <c r="C26" s="20">
        <v>320</v>
      </c>
      <c r="D26" s="20">
        <v>0</v>
      </c>
      <c r="E26" s="20">
        <v>346</v>
      </c>
      <c r="F26" s="20">
        <v>0</v>
      </c>
      <c r="G26" s="20">
        <v>0</v>
      </c>
      <c r="H26" s="20">
        <v>0</v>
      </c>
      <c r="I26" s="20">
        <v>0</v>
      </c>
      <c r="J26" s="26">
        <v>7</v>
      </c>
      <c r="K26" s="27">
        <v>33</v>
      </c>
      <c r="L26" s="20">
        <v>320</v>
      </c>
      <c r="M26" s="20">
        <v>0</v>
      </c>
      <c r="N26" s="20">
        <v>346</v>
      </c>
      <c r="O26" s="20">
        <v>0</v>
      </c>
      <c r="P26" s="20">
        <v>0</v>
      </c>
      <c r="Q26" s="20">
        <v>0</v>
      </c>
      <c r="R26" s="20">
        <v>0</v>
      </c>
      <c r="S26" s="26">
        <v>7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112</v>
      </c>
      <c r="B27" s="20">
        <v>20</v>
      </c>
      <c r="C27" s="20">
        <v>120</v>
      </c>
      <c r="D27" s="20">
        <v>0</v>
      </c>
      <c r="E27" s="20">
        <v>130</v>
      </c>
      <c r="F27" s="20">
        <v>0</v>
      </c>
      <c r="G27" s="20">
        <v>0</v>
      </c>
      <c r="H27" s="20">
        <v>0</v>
      </c>
      <c r="I27" s="20">
        <v>0</v>
      </c>
      <c r="J27" s="26">
        <v>10</v>
      </c>
      <c r="K27" s="27">
        <v>20</v>
      </c>
      <c r="L27" s="20">
        <v>120</v>
      </c>
      <c r="M27" s="20">
        <v>0</v>
      </c>
      <c r="N27" s="20">
        <v>130</v>
      </c>
      <c r="O27" s="20">
        <v>0</v>
      </c>
      <c r="P27" s="20">
        <v>0</v>
      </c>
      <c r="Q27" s="20">
        <v>0</v>
      </c>
      <c r="R27" s="20">
        <v>0</v>
      </c>
      <c r="S27" s="26">
        <v>10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114</v>
      </c>
      <c r="B28" s="20">
        <v>46</v>
      </c>
      <c r="C28" s="20">
        <v>100</v>
      </c>
      <c r="D28" s="20">
        <v>0</v>
      </c>
      <c r="E28" s="20">
        <v>100</v>
      </c>
      <c r="F28" s="20">
        <v>0</v>
      </c>
      <c r="G28" s="20">
        <v>0</v>
      </c>
      <c r="H28" s="20">
        <v>0</v>
      </c>
      <c r="I28" s="20">
        <v>0</v>
      </c>
      <c r="J28" s="26">
        <v>46</v>
      </c>
      <c r="K28" s="27">
        <v>46</v>
      </c>
      <c r="L28" s="20">
        <v>100</v>
      </c>
      <c r="M28" s="20">
        <v>0</v>
      </c>
      <c r="N28" s="20">
        <v>100</v>
      </c>
      <c r="O28" s="20">
        <v>0</v>
      </c>
      <c r="P28" s="20">
        <v>0</v>
      </c>
      <c r="Q28" s="20">
        <v>0</v>
      </c>
      <c r="R28" s="20">
        <v>0</v>
      </c>
      <c r="S28" s="26">
        <v>46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113</v>
      </c>
      <c r="B29" s="20">
        <v>0</v>
      </c>
      <c r="C29" s="20">
        <v>50</v>
      </c>
      <c r="D29" s="20">
        <v>0</v>
      </c>
      <c r="E29" s="20">
        <v>40</v>
      </c>
      <c r="F29" s="20">
        <v>0</v>
      </c>
      <c r="G29" s="20">
        <v>0</v>
      </c>
      <c r="H29" s="20">
        <v>0</v>
      </c>
      <c r="I29" s="20">
        <v>0</v>
      </c>
      <c r="J29" s="26">
        <v>10</v>
      </c>
      <c r="K29" s="27">
        <v>0</v>
      </c>
      <c r="L29" s="20">
        <v>50</v>
      </c>
      <c r="M29" s="20">
        <v>0</v>
      </c>
      <c r="N29" s="20">
        <v>40</v>
      </c>
      <c r="O29" s="20">
        <v>0</v>
      </c>
      <c r="P29" s="20">
        <v>0</v>
      </c>
      <c r="Q29" s="20">
        <v>0</v>
      </c>
      <c r="R29" s="20">
        <v>0</v>
      </c>
      <c r="S29" s="26">
        <v>10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132</v>
      </c>
      <c r="B30" s="20">
        <v>7</v>
      </c>
      <c r="C30" s="20">
        <v>20</v>
      </c>
      <c r="D30" s="20">
        <v>0</v>
      </c>
      <c r="E30" s="20">
        <v>24</v>
      </c>
      <c r="F30" s="20">
        <v>0</v>
      </c>
      <c r="G30" s="20">
        <v>0</v>
      </c>
      <c r="H30" s="20">
        <v>0</v>
      </c>
      <c r="I30" s="20">
        <v>0</v>
      </c>
      <c r="J30" s="26">
        <v>3</v>
      </c>
      <c r="K30" s="27">
        <v>7</v>
      </c>
      <c r="L30" s="20">
        <v>20</v>
      </c>
      <c r="M30" s="20">
        <v>0</v>
      </c>
      <c r="N30" s="20">
        <v>24</v>
      </c>
      <c r="O30" s="20">
        <v>0</v>
      </c>
      <c r="P30" s="20">
        <v>0</v>
      </c>
      <c r="Q30" s="20">
        <v>0</v>
      </c>
      <c r="R30" s="20">
        <v>0</v>
      </c>
      <c r="S30" s="26">
        <v>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116</v>
      </c>
      <c r="B31" s="20">
        <v>15</v>
      </c>
      <c r="C31" s="20">
        <v>280</v>
      </c>
      <c r="D31" s="20">
        <v>0</v>
      </c>
      <c r="E31" s="20">
        <v>274</v>
      </c>
      <c r="F31" s="20">
        <v>0</v>
      </c>
      <c r="G31" s="20">
        <v>0</v>
      </c>
      <c r="H31" s="20">
        <v>0</v>
      </c>
      <c r="I31" s="20">
        <v>0</v>
      </c>
      <c r="J31" s="26">
        <v>21</v>
      </c>
      <c r="K31" s="27">
        <v>15</v>
      </c>
      <c r="L31" s="20">
        <v>280</v>
      </c>
      <c r="M31" s="20">
        <v>0</v>
      </c>
      <c r="N31" s="20">
        <v>274</v>
      </c>
      <c r="O31" s="20">
        <v>0</v>
      </c>
      <c r="P31" s="20">
        <v>0</v>
      </c>
      <c r="Q31" s="20">
        <v>0</v>
      </c>
      <c r="R31" s="20">
        <v>0</v>
      </c>
      <c r="S31" s="26">
        <v>21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115</v>
      </c>
      <c r="B32" s="20">
        <v>0</v>
      </c>
      <c r="C32" s="20">
        <v>100</v>
      </c>
      <c r="D32" s="20">
        <v>0</v>
      </c>
      <c r="E32" s="20">
        <v>50</v>
      </c>
      <c r="F32" s="20">
        <v>0</v>
      </c>
      <c r="G32" s="20">
        <v>0</v>
      </c>
      <c r="H32" s="20">
        <v>0</v>
      </c>
      <c r="I32" s="20">
        <v>0</v>
      </c>
      <c r="J32" s="26">
        <v>50</v>
      </c>
      <c r="K32" s="27">
        <v>0</v>
      </c>
      <c r="L32" s="20">
        <v>100</v>
      </c>
      <c r="M32" s="20">
        <v>0</v>
      </c>
      <c r="N32" s="20">
        <v>50</v>
      </c>
      <c r="O32" s="20">
        <v>0</v>
      </c>
      <c r="P32" s="20">
        <v>0</v>
      </c>
      <c r="Q32" s="20">
        <v>0</v>
      </c>
      <c r="R32" s="20">
        <v>0</v>
      </c>
      <c r="S32" s="26">
        <v>50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119</v>
      </c>
      <c r="B33" s="20">
        <v>0</v>
      </c>
      <c r="C33" s="20">
        <v>60</v>
      </c>
      <c r="D33" s="20">
        <v>0</v>
      </c>
      <c r="E33" s="20">
        <v>57</v>
      </c>
      <c r="F33" s="20">
        <v>0</v>
      </c>
      <c r="G33" s="20">
        <v>0</v>
      </c>
      <c r="H33" s="20">
        <v>0</v>
      </c>
      <c r="I33" s="20">
        <v>0</v>
      </c>
      <c r="J33" s="26">
        <v>3</v>
      </c>
      <c r="K33" s="27">
        <v>0</v>
      </c>
      <c r="L33" s="20">
        <v>60</v>
      </c>
      <c r="M33" s="20">
        <v>0</v>
      </c>
      <c r="N33" s="20">
        <v>57</v>
      </c>
      <c r="O33" s="20">
        <v>0</v>
      </c>
      <c r="P33" s="20">
        <v>0</v>
      </c>
      <c r="Q33" s="20">
        <v>0</v>
      </c>
      <c r="R33" s="20">
        <v>0</v>
      </c>
      <c r="S33" s="26">
        <v>3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118</v>
      </c>
      <c r="B34" s="20">
        <v>3</v>
      </c>
      <c r="C34" s="20">
        <v>120</v>
      </c>
      <c r="D34" s="20">
        <v>0</v>
      </c>
      <c r="E34" s="20">
        <v>122</v>
      </c>
      <c r="F34" s="20">
        <v>0</v>
      </c>
      <c r="G34" s="20">
        <v>0</v>
      </c>
      <c r="H34" s="20">
        <v>0</v>
      </c>
      <c r="I34" s="20">
        <v>0</v>
      </c>
      <c r="J34" s="26">
        <v>1</v>
      </c>
      <c r="K34" s="27">
        <v>3</v>
      </c>
      <c r="L34" s="20">
        <v>120</v>
      </c>
      <c r="M34" s="20">
        <v>0</v>
      </c>
      <c r="N34" s="20">
        <v>122</v>
      </c>
      <c r="O34" s="20">
        <v>0</v>
      </c>
      <c r="P34" s="20">
        <v>0</v>
      </c>
      <c r="Q34" s="20">
        <v>0</v>
      </c>
      <c r="R34" s="20">
        <v>0</v>
      </c>
      <c r="S34" s="26">
        <v>1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117</v>
      </c>
      <c r="B35" s="20">
        <v>70</v>
      </c>
      <c r="C35" s="20">
        <v>450</v>
      </c>
      <c r="D35" s="20">
        <v>0</v>
      </c>
      <c r="E35" s="20">
        <v>468</v>
      </c>
      <c r="F35" s="20">
        <v>0</v>
      </c>
      <c r="G35" s="20">
        <v>0</v>
      </c>
      <c r="H35" s="20">
        <v>0</v>
      </c>
      <c r="I35" s="20">
        <v>0</v>
      </c>
      <c r="J35" s="26">
        <v>52</v>
      </c>
      <c r="K35" s="27">
        <v>70</v>
      </c>
      <c r="L35" s="20">
        <v>450</v>
      </c>
      <c r="M35" s="20">
        <v>0</v>
      </c>
      <c r="N35" s="20">
        <v>468</v>
      </c>
      <c r="O35" s="20">
        <v>0</v>
      </c>
      <c r="P35" s="20">
        <v>0</v>
      </c>
      <c r="Q35" s="20">
        <v>0</v>
      </c>
      <c r="R35" s="20">
        <v>0</v>
      </c>
      <c r="S35" s="26">
        <v>52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121</v>
      </c>
      <c r="B36" s="20">
        <v>0</v>
      </c>
      <c r="C36" s="20">
        <v>20</v>
      </c>
      <c r="D36" s="20">
        <v>0</v>
      </c>
      <c r="E36" s="20">
        <v>20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20</v>
      </c>
      <c r="M36" s="20">
        <v>0</v>
      </c>
      <c r="N36" s="20">
        <v>20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120</v>
      </c>
      <c r="B37" s="20">
        <v>6</v>
      </c>
      <c r="C37" s="20">
        <v>40</v>
      </c>
      <c r="D37" s="20">
        <v>0</v>
      </c>
      <c r="E37" s="20">
        <v>80</v>
      </c>
      <c r="F37" s="20">
        <v>0</v>
      </c>
      <c r="G37" s="20">
        <v>0</v>
      </c>
      <c r="H37" s="20">
        <v>0</v>
      </c>
      <c r="I37" s="20">
        <v>0</v>
      </c>
      <c r="J37" s="26">
        <v>-34</v>
      </c>
      <c r="K37" s="27">
        <v>6</v>
      </c>
      <c r="L37" s="20">
        <v>40</v>
      </c>
      <c r="M37" s="20">
        <v>0</v>
      </c>
      <c r="N37" s="20">
        <v>80</v>
      </c>
      <c r="O37" s="20">
        <v>0</v>
      </c>
      <c r="P37" s="20">
        <v>0</v>
      </c>
      <c r="Q37" s="20">
        <v>0</v>
      </c>
      <c r="R37" s="20">
        <v>0</v>
      </c>
      <c r="S37" s="26">
        <v>-34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123</v>
      </c>
      <c r="B38" s="20">
        <v>0</v>
      </c>
      <c r="C38" s="20">
        <v>200</v>
      </c>
      <c r="D38" s="20">
        <v>0</v>
      </c>
      <c r="E38" s="20">
        <v>165</v>
      </c>
      <c r="F38" s="20">
        <v>0</v>
      </c>
      <c r="G38" s="20">
        <v>0</v>
      </c>
      <c r="H38" s="20">
        <v>0</v>
      </c>
      <c r="I38" s="20">
        <v>0</v>
      </c>
      <c r="J38" s="26">
        <v>35</v>
      </c>
      <c r="K38" s="27">
        <v>0</v>
      </c>
      <c r="L38" s="20">
        <v>200</v>
      </c>
      <c r="M38" s="20">
        <v>0</v>
      </c>
      <c r="N38" s="20">
        <v>165</v>
      </c>
      <c r="O38" s="20">
        <v>0</v>
      </c>
      <c r="P38" s="20">
        <v>0</v>
      </c>
      <c r="Q38" s="20">
        <v>0</v>
      </c>
      <c r="R38" s="20">
        <v>0</v>
      </c>
      <c r="S38" s="26">
        <v>35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122</v>
      </c>
      <c r="B39" s="20">
        <v>0</v>
      </c>
      <c r="C39" s="20">
        <v>500</v>
      </c>
      <c r="D39" s="20">
        <v>0</v>
      </c>
      <c r="E39" s="20">
        <v>498</v>
      </c>
      <c r="F39" s="20">
        <v>0</v>
      </c>
      <c r="G39" s="20">
        <v>0</v>
      </c>
      <c r="H39" s="20">
        <v>0</v>
      </c>
      <c r="I39" s="20">
        <v>0</v>
      </c>
      <c r="J39" s="26">
        <v>2</v>
      </c>
      <c r="K39" s="27">
        <v>0</v>
      </c>
      <c r="L39" s="20">
        <v>500</v>
      </c>
      <c r="M39" s="20">
        <v>0</v>
      </c>
      <c r="N39" s="20">
        <v>498</v>
      </c>
      <c r="O39" s="20">
        <v>0</v>
      </c>
      <c r="P39" s="20">
        <v>0</v>
      </c>
      <c r="Q39" s="20">
        <v>0</v>
      </c>
      <c r="R39" s="20">
        <v>0</v>
      </c>
      <c r="S39" s="26">
        <v>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124</v>
      </c>
      <c r="B40" s="20">
        <v>24</v>
      </c>
      <c r="C40" s="20">
        <v>400</v>
      </c>
      <c r="D40" s="20">
        <v>0</v>
      </c>
      <c r="E40" s="20">
        <v>428</v>
      </c>
      <c r="F40" s="20">
        <v>30</v>
      </c>
      <c r="G40" s="20">
        <v>0</v>
      </c>
      <c r="H40" s="20">
        <v>0</v>
      </c>
      <c r="I40" s="20">
        <v>0</v>
      </c>
      <c r="J40" s="26">
        <v>26</v>
      </c>
      <c r="K40" s="27">
        <v>24</v>
      </c>
      <c r="L40" s="20">
        <v>400</v>
      </c>
      <c r="M40" s="20">
        <v>0</v>
      </c>
      <c r="N40" s="20">
        <v>398</v>
      </c>
      <c r="O40" s="20">
        <v>0</v>
      </c>
      <c r="P40" s="20">
        <v>0</v>
      </c>
      <c r="Q40" s="20">
        <v>0</v>
      </c>
      <c r="R40" s="20">
        <v>0</v>
      </c>
      <c r="S40" s="26">
        <v>26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30</v>
      </c>
      <c r="X40" s="20">
        <f t="shared" si="3"/>
        <v>30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125</v>
      </c>
      <c r="B41" s="20">
        <v>0</v>
      </c>
      <c r="C41" s="20">
        <v>100</v>
      </c>
      <c r="D41" s="20">
        <v>0</v>
      </c>
      <c r="E41" s="20">
        <v>44</v>
      </c>
      <c r="F41" s="20">
        <v>0</v>
      </c>
      <c r="G41" s="20">
        <v>0</v>
      </c>
      <c r="H41" s="20">
        <v>0</v>
      </c>
      <c r="I41" s="20">
        <v>0</v>
      </c>
      <c r="J41" s="26">
        <v>56</v>
      </c>
      <c r="K41" s="27">
        <v>0</v>
      </c>
      <c r="L41" s="20">
        <v>100</v>
      </c>
      <c r="M41" s="20">
        <v>0</v>
      </c>
      <c r="N41" s="20">
        <v>44</v>
      </c>
      <c r="O41" s="20">
        <v>0</v>
      </c>
      <c r="P41" s="20">
        <v>0</v>
      </c>
      <c r="Q41" s="20">
        <v>0</v>
      </c>
      <c r="R41" s="20">
        <v>0</v>
      </c>
      <c r="S41" s="26">
        <v>56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126</v>
      </c>
      <c r="B42" s="20">
        <v>14</v>
      </c>
      <c r="C42" s="20">
        <v>360</v>
      </c>
      <c r="D42" s="20">
        <v>0</v>
      </c>
      <c r="E42" s="20">
        <v>345</v>
      </c>
      <c r="F42" s="20">
        <v>0</v>
      </c>
      <c r="G42" s="20">
        <v>0</v>
      </c>
      <c r="H42" s="20">
        <v>0</v>
      </c>
      <c r="I42" s="20">
        <v>0</v>
      </c>
      <c r="J42" s="26">
        <v>29</v>
      </c>
      <c r="K42" s="27">
        <v>14</v>
      </c>
      <c r="L42" s="20">
        <v>360</v>
      </c>
      <c r="M42" s="20">
        <v>0</v>
      </c>
      <c r="N42" s="20">
        <v>345</v>
      </c>
      <c r="O42" s="20">
        <v>0</v>
      </c>
      <c r="P42" s="20">
        <v>0</v>
      </c>
      <c r="Q42" s="20">
        <v>0</v>
      </c>
      <c r="R42" s="20">
        <v>0</v>
      </c>
      <c r="S42" s="26">
        <v>29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127</v>
      </c>
      <c r="B43" s="20">
        <v>11</v>
      </c>
      <c r="C43" s="20">
        <v>325</v>
      </c>
      <c r="D43" s="20">
        <v>0</v>
      </c>
      <c r="E43" s="20">
        <v>86</v>
      </c>
      <c r="F43" s="20">
        <v>0</v>
      </c>
      <c r="G43" s="20">
        <v>0</v>
      </c>
      <c r="H43" s="20">
        <v>0</v>
      </c>
      <c r="I43" s="20">
        <v>0</v>
      </c>
      <c r="J43" s="26">
        <v>250</v>
      </c>
      <c r="K43" s="27">
        <v>11</v>
      </c>
      <c r="L43" s="20">
        <v>325</v>
      </c>
      <c r="M43" s="20">
        <v>0</v>
      </c>
      <c r="N43" s="20">
        <v>86</v>
      </c>
      <c r="O43" s="20">
        <v>0</v>
      </c>
      <c r="P43" s="20">
        <v>0</v>
      </c>
      <c r="Q43" s="20">
        <v>0</v>
      </c>
      <c r="R43" s="20">
        <v>0</v>
      </c>
      <c r="S43" s="26">
        <v>250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106</v>
      </c>
      <c r="B44" s="20">
        <v>0</v>
      </c>
      <c r="C44" s="20">
        <v>400</v>
      </c>
      <c r="D44" s="20">
        <v>0</v>
      </c>
      <c r="E44" s="20">
        <v>259</v>
      </c>
      <c r="F44" s="20">
        <v>0</v>
      </c>
      <c r="G44" s="20">
        <v>0</v>
      </c>
      <c r="H44" s="20">
        <v>0</v>
      </c>
      <c r="I44" s="20">
        <v>0</v>
      </c>
      <c r="J44" s="26">
        <v>141</v>
      </c>
      <c r="K44" s="27">
        <v>0</v>
      </c>
      <c r="L44" s="20">
        <v>400</v>
      </c>
      <c r="M44" s="20">
        <v>0</v>
      </c>
      <c r="N44" s="20">
        <v>259</v>
      </c>
      <c r="O44" s="20">
        <v>0</v>
      </c>
      <c r="P44" s="20">
        <v>0</v>
      </c>
      <c r="Q44" s="20">
        <v>0</v>
      </c>
      <c r="R44" s="20">
        <v>0</v>
      </c>
      <c r="S44" s="26">
        <v>141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ht="15" thickBot="1" x14ac:dyDescent="0.35">
      <c r="A45" s="17" t="s">
        <v>107</v>
      </c>
      <c r="B45" s="20">
        <v>0</v>
      </c>
      <c r="C45" s="20">
        <v>100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100</v>
      </c>
      <c r="K45" s="27">
        <v>0</v>
      </c>
      <c r="L45" s="20">
        <v>100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100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s="37" customFormat="1" ht="16.2" thickBot="1" x14ac:dyDescent="0.35">
      <c r="A46" s="32" t="s">
        <v>19</v>
      </c>
      <c r="B46" s="33">
        <f>SUM(B4:B45)</f>
        <v>1804</v>
      </c>
      <c r="C46" s="33">
        <f>SUM(C4:C45)</f>
        <v>13065</v>
      </c>
      <c r="D46" s="33">
        <f>SUM(D4:D45)</f>
        <v>50</v>
      </c>
      <c r="E46" s="33">
        <f>SUM(E4:E45)</f>
        <v>10418</v>
      </c>
      <c r="F46" s="33">
        <f>SUM(F4:F45)</f>
        <v>177</v>
      </c>
      <c r="G46" s="33">
        <f>SUM(G4:G45)</f>
        <v>0</v>
      </c>
      <c r="H46" s="33">
        <f>SUM(H4:H45)</f>
        <v>0</v>
      </c>
      <c r="I46" s="33">
        <f>SUM(I4:I45)</f>
        <v>0</v>
      </c>
      <c r="J46" s="34">
        <f>SUM(J4:J45)</f>
        <v>4578</v>
      </c>
      <c r="K46" s="35">
        <f>SUM(K4:K45)</f>
        <v>1804</v>
      </c>
      <c r="L46" s="33">
        <f>SUM(L4:L45)</f>
        <v>13015</v>
      </c>
      <c r="M46" s="33">
        <f>SUM(M4:M45)</f>
        <v>0</v>
      </c>
      <c r="N46" s="33">
        <f>SUM(N4:N45)</f>
        <v>10241</v>
      </c>
      <c r="O46" s="33">
        <f>SUM(O4:O45)</f>
        <v>0</v>
      </c>
      <c r="P46" s="33">
        <f>SUM(P4:P45)</f>
        <v>0</v>
      </c>
      <c r="Q46" s="33">
        <f>SUM(Q4:Q45)</f>
        <v>0</v>
      </c>
      <c r="R46" s="33">
        <f>SUM(R4:R45)</f>
        <v>0</v>
      </c>
      <c r="S46" s="34">
        <f>SUM(S4:S45)</f>
        <v>4578</v>
      </c>
      <c r="T46" s="33">
        <f>SUM(T4:T45)</f>
        <v>0</v>
      </c>
      <c r="U46" s="33">
        <f>SUM(U4:U45)</f>
        <v>50</v>
      </c>
      <c r="V46" s="33">
        <f>SUM(V4:V45)</f>
        <v>50</v>
      </c>
      <c r="W46" s="33">
        <f>SUM(W4:W45)</f>
        <v>177</v>
      </c>
      <c r="X46" s="33">
        <f>SUM(X4:X45)</f>
        <v>177</v>
      </c>
      <c r="Y46" s="33">
        <f>SUM(Y4:Y45)</f>
        <v>0</v>
      </c>
      <c r="Z46" s="33">
        <f>SUM(Z4:Z45)</f>
        <v>0</v>
      </c>
      <c r="AA46" s="33">
        <f>SUM(AA4:AA45)</f>
        <v>0</v>
      </c>
      <c r="AB46" s="34">
        <f>SUM(AB4:AB45)</f>
        <v>0</v>
      </c>
      <c r="AC46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46:A1048576 A1:A3">
    <cfRule type="duplicateValues" dxfId="2" priority="32"/>
  </conditionalFormatting>
  <conditionalFormatting sqref="A16">
    <cfRule type="duplicateValues" dxfId="1" priority="35"/>
  </conditionalFormatting>
  <conditionalFormatting sqref="A43:A45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2021-01-04T07:49:52Z</dcterms:modified>
</cp:coreProperties>
</file>